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365tno.sharepoint.com/teams/P060.44877/TeamDocuments/Team/Work/WP4 SME support/Business case tools/Voor EXSK website/"/>
    </mc:Choice>
  </mc:AlternateContent>
  <xr:revisionPtr revIDLastSave="18" documentId="8_{ABEA2C3C-7593-4440-9910-C13BE3144266}" xr6:coauthVersionLast="47" xr6:coauthVersionMax="47" xr10:uidLastSave="{DB648026-6C90-4B25-881D-6152D1187439}"/>
  <workbookProtection workbookAlgorithmName="SHA-512" workbookHashValue="V98f6u4AbYNjHTBIz1+4FzNbdcWh/05wbcdzRMAGWYe3tUhrWSd04uCWaGSzkNlSDG9GKd6eKjwieRYKHLCYXw==" workbookSaltValue="Mid6a1Fdf9tSpFe5VinOkA==" workbookSpinCount="100000" lockStructure="1"/>
  <bookViews>
    <workbookView xWindow="-120" yWindow="-120" windowWidth="51840" windowHeight="21390" xr2:uid="{88222865-FC78-49E5-B89B-6926E73F2E2D}"/>
  </bookViews>
  <sheets>
    <sheet name="Introduction" sheetId="14" r:id="rId1"/>
    <sheet name="Exoskeleton CBA tool" sheetId="10" r:id="rId2"/>
    <sheet name="List" sheetId="4" state="hidden" r:id="rId3"/>
    <sheet name="Exemple" sheetId="16" r:id="rId4"/>
  </sheets>
  <definedNames>
    <definedName name="disability_risk" localSheetId="3">Exemple!$D$34</definedName>
    <definedName name="disability_risk" localSheetId="0">Introduction!$D$34</definedName>
    <definedName name="disability_risk">'Exoskeleton CBA tool'!$D$34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3" i="16" l="1"/>
  <c r="B83" i="10"/>
  <c r="B82" i="10"/>
  <c r="E111" i="10" l="1"/>
  <c r="B91" i="10"/>
  <c r="B90" i="10"/>
  <c r="H85" i="10"/>
  <c r="E125" i="10" l="1"/>
  <c r="E124" i="10"/>
  <c r="B76" i="10"/>
  <c r="H93" i="10"/>
  <c r="C135" i="16" l="1"/>
  <c r="C134" i="16"/>
  <c r="C133" i="16"/>
  <c r="C132" i="16"/>
  <c r="C131" i="16"/>
  <c r="C130" i="16"/>
  <c r="C129" i="16"/>
  <c r="E111" i="16"/>
  <c r="H101" i="16"/>
  <c r="H93" i="16"/>
  <c r="D118" i="16" s="1"/>
  <c r="B91" i="16"/>
  <c r="B90" i="16"/>
  <c r="B89" i="16"/>
  <c r="E88" i="16"/>
  <c r="E87" i="16"/>
  <c r="D87" i="16"/>
  <c r="H85" i="16"/>
  <c r="D117" i="16" s="1"/>
  <c r="E83" i="16"/>
  <c r="E82" i="16"/>
  <c r="B82" i="16"/>
  <c r="E81" i="16"/>
  <c r="B76" i="16"/>
  <c r="B74" i="16"/>
  <c r="B73" i="16"/>
  <c r="D72" i="16"/>
  <c r="E74" i="16" s="1"/>
  <c r="B72" i="16"/>
  <c r="B71" i="16"/>
  <c r="H61" i="16"/>
  <c r="D113" i="16" s="1"/>
  <c r="H54" i="16"/>
  <c r="H49" i="16"/>
  <c r="H46" i="16"/>
  <c r="H45" i="16"/>
  <c r="H44" i="16"/>
  <c r="H51" i="16" s="1"/>
  <c r="H57" i="16" s="1"/>
  <c r="D29" i="16"/>
  <c r="D34" i="16" s="1"/>
  <c r="D99" i="16" s="1"/>
  <c r="H99" i="16" s="1"/>
  <c r="D23" i="16"/>
  <c r="H97" i="16" s="1"/>
  <c r="D16" i="16"/>
  <c r="E83" i="10"/>
  <c r="E82" i="10"/>
  <c r="E81" i="10"/>
  <c r="B89" i="10"/>
  <c r="B72" i="10"/>
  <c r="B74" i="10"/>
  <c r="B73" i="10"/>
  <c r="B71" i="10"/>
  <c r="L60" i="16" l="1"/>
  <c r="H60" i="16"/>
  <c r="H103" i="16"/>
  <c r="D119" i="16" s="1"/>
  <c r="D74" i="16"/>
  <c r="H76" i="16" s="1"/>
  <c r="E72" i="16"/>
  <c r="D16" i="10"/>
  <c r="D116" i="16" l="1"/>
  <c r="H106" i="16"/>
  <c r="D115" i="16" s="1"/>
  <c r="D112" i="16"/>
  <c r="H63" i="16"/>
  <c r="D111" i="16" s="1"/>
  <c r="E88" i="10"/>
  <c r="C129" i="10"/>
  <c r="C130" i="10"/>
  <c r="C131" i="10"/>
  <c r="C132" i="10"/>
  <c r="C133" i="10"/>
  <c r="C134" i="10"/>
  <c r="C135" i="10"/>
  <c r="D121" i="16" l="1"/>
  <c r="D125" i="16" s="1"/>
  <c r="D124" i="16"/>
  <c r="H49" i="10"/>
  <c r="H45" i="10"/>
  <c r="H44" i="10"/>
  <c r="H101" i="10"/>
  <c r="H54" i="10" l="1"/>
  <c r="D72" i="10" l="1"/>
  <c r="D117" i="10"/>
  <c r="H61" i="10"/>
  <c r="D113" i="10" s="1"/>
  <c r="H46" i="10"/>
  <c r="H51" i="10" s="1"/>
  <c r="D29" i="10"/>
  <c r="D23" i="10"/>
  <c r="H97" i="10" s="1"/>
  <c r="E74" i="10" l="1"/>
  <c r="E72" i="10"/>
  <c r="D118" i="10"/>
  <c r="D34" i="10"/>
  <c r="D99" i="10" s="1"/>
  <c r="H99" i="10" s="1"/>
  <c r="D74" i="10"/>
  <c r="H76" i="10" s="1"/>
  <c r="H57" i="10"/>
  <c r="H103" i="10" l="1"/>
  <c r="D119" i="10" s="1"/>
  <c r="H60" i="10"/>
  <c r="H63" i="10" s="1"/>
  <c r="D111" i="10" s="1"/>
  <c r="L60" i="10"/>
  <c r="H106" i="10"/>
  <c r="D115" i="10" s="1"/>
  <c r="D116" i="10"/>
  <c r="D112" i="10"/>
  <c r="D121" i="10" l="1"/>
  <c r="D124" i="10" s="1"/>
  <c r="D125"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1" authorId="0" shapeId="0" xr:uid="{66D786F9-4DDC-6F4F-AB9A-8AA07EE367E8}">
      <text>
        <r>
          <rPr>
            <sz val="10"/>
            <color rgb="FF000000"/>
            <rFont val="Tahoma"/>
            <family val="2"/>
          </rPr>
          <t xml:space="preserve">Both are widely used, and I'm positive that Couts-bénéfices makes more sense here, as we constantly talk in economic/financial terms
</t>
        </r>
      </text>
    </comment>
  </commentList>
</comments>
</file>

<file path=xl/sharedStrings.xml><?xml version="1.0" encoding="utf-8"?>
<sst xmlns="http://schemas.openxmlformats.org/spreadsheetml/2006/main" count="347" uniqueCount="180">
  <si>
    <t>Remarks</t>
  </si>
  <si>
    <t>incidence</t>
  </si>
  <si>
    <t>+</t>
  </si>
  <si>
    <t>-----</t>
  </si>
  <si>
    <t>Productivity</t>
  </si>
  <si>
    <t>positive</t>
  </si>
  <si>
    <t>3x</t>
  </si>
  <si>
    <t>importance</t>
  </si>
  <si>
    <t>Quality</t>
  </si>
  <si>
    <t>Quality effects</t>
  </si>
  <si>
    <t>Damage freq</t>
  </si>
  <si>
    <t>Damage freq2</t>
  </si>
  <si>
    <t>Usage days/wk</t>
  </si>
  <si>
    <t>Sick leave</t>
  </si>
  <si>
    <t>1x</t>
  </si>
  <si>
    <t>negative</t>
  </si>
  <si>
    <t>2x</t>
  </si>
  <si>
    <t>4x</t>
  </si>
  <si>
    <t>5x</t>
  </si>
  <si>
    <t>© TNO 2023 - created for the Exskallerate project</t>
  </si>
  <si>
    <t>Informations générales</t>
  </si>
  <si>
    <t>entreprise</t>
  </si>
  <si>
    <t>processus de travail (ou tâches) en cours d'examen</t>
  </si>
  <si>
    <t>Informations générales du processus de fabrication</t>
  </si>
  <si>
    <t>par exemple, les personnes impliquées dans la sélection, le test et/ou l'achat (y compris les frais généraux)</t>
  </si>
  <si>
    <t>heures travaillées par an</t>
  </si>
  <si>
    <t>jours ouvrables par an</t>
  </si>
  <si>
    <t>coûts annuels par personne</t>
  </si>
  <si>
    <t>Informations générales sécurité et santé au travail</t>
  </si>
  <si>
    <t>% moyen d'arrêts de travail dans un travail similaire</t>
  </si>
  <si>
    <t>dont : % moyen de TMS</t>
  </si>
  <si>
    <t>TMS = trouble musculosquelettique</t>
  </si>
  <si>
    <t>dont : % moyen liés au travail</t>
  </si>
  <si>
    <t>33% par défaut (données TNO/CBS)</t>
  </si>
  <si>
    <t>45% par défaut (données TNO/CBS)</t>
  </si>
  <si>
    <t>Invalidité</t>
  </si>
  <si>
    <t>dont : % TMS</t>
  </si>
  <si>
    <t>dont : % liés au travail</t>
  </si>
  <si>
    <t>risque moyen d'invalidité</t>
  </si>
  <si>
    <t>17% par défaut (données TNO/CBS)</t>
  </si>
  <si>
    <t>salaire à payer par l'employeur</t>
  </si>
  <si>
    <t>total moyen des salaires versés par l'employeur à la personne handicapée avant la fin du contrat</t>
  </si>
  <si>
    <t>spécifique au pays, ne s'applique pas toujours</t>
  </si>
  <si>
    <t>risque moyen * coûts moyens (salaires + responsabilité)</t>
  </si>
  <si>
    <t>Investissements, amortissements, frais de fonctionnement</t>
  </si>
  <si>
    <t>Période d'amortissement</t>
  </si>
  <si>
    <t>ans</t>
  </si>
  <si>
    <t>type d'XOS</t>
  </si>
  <si>
    <t>coûts moyen par personne (y compris les frais généraux) de l'utilisateur de l'XOS</t>
  </si>
  <si>
    <t>Situation avec XOS</t>
  </si>
  <si>
    <t>analyse d'adéquation d'un XOS en milieu de travail</t>
  </si>
  <si>
    <t>coûts moyen des utilisateurs d'XOS</t>
  </si>
  <si>
    <t>conseil</t>
  </si>
  <si>
    <t>Temps non productif lors des tests avec XOS</t>
  </si>
  <si>
    <t>heures</t>
  </si>
  <si>
    <t>€ / h</t>
  </si>
  <si>
    <t>€ / an</t>
  </si>
  <si>
    <t>heures / an</t>
  </si>
  <si>
    <t>les utilisateurs d'XOS</t>
  </si>
  <si>
    <t>150k euros par défaut</t>
  </si>
  <si>
    <t>Frais</t>
  </si>
  <si>
    <t>le taux de coût de l'utilisateur de l'XOS est appliqué ici</t>
  </si>
  <si>
    <t>achat</t>
  </si>
  <si>
    <t>coûts d'un seul XOS</t>
  </si>
  <si>
    <t>nombre de XOS à acheter</t>
  </si>
  <si>
    <t>Investissements totaux</t>
  </si>
  <si>
    <t>Coûts annuels</t>
  </si>
  <si>
    <t>amortissement, par an</t>
  </si>
  <si>
    <t>formation et tests (total d'heures-personnes)</t>
  </si>
  <si>
    <t>Coûts annuels totaux</t>
  </si>
  <si>
    <t>Productivité</t>
  </si>
  <si>
    <t>Effets (base annuelle)</t>
  </si>
  <si>
    <t>l'utilisation de l'XOS augmente-t-elle le temps productif (heures)</t>
  </si>
  <si>
    <t>effet estimé de l'XOS sur la productivité</t>
  </si>
  <si>
    <t>aucun effet</t>
  </si>
  <si>
    <t>moins</t>
  </si>
  <si>
    <t>plus</t>
  </si>
  <si>
    <t>oui</t>
  </si>
  <si>
    <t>non</t>
  </si>
  <si>
    <t>quotidienne</t>
  </si>
  <si>
    <t>hebdomadaire</t>
  </si>
  <si>
    <t>mensuelle</t>
  </si>
  <si>
    <t>annuelle</t>
  </si>
  <si>
    <t>% réduction</t>
  </si>
  <si>
    <t># jours perdus en moins</t>
  </si>
  <si>
    <t>% par XOS, lorsqu'il est utilisé</t>
  </si>
  <si>
    <t>pourcentage</t>
  </si>
  <si>
    <t>si la productivité est affectée négativement, indiquez 0 %</t>
  </si>
  <si>
    <t>coûts annuels économisés (+) / perdus (-) grâce à l'XOS</t>
  </si>
  <si>
    <t>Qualité</t>
  </si>
  <si>
    <t>Moins de problèmes de qualité</t>
  </si>
  <si>
    <t>Gains de qualité (€)</t>
  </si>
  <si>
    <t>la fatigue peut entraîner une exécution précipitée des tâches, ce qui peut entraîner des problèmes de qualité (erreurs, dommages)</t>
  </si>
  <si>
    <t>le port d'un XOS réduit généralement la fatigue</t>
  </si>
  <si>
    <t>coûts annuels économisés grâce à moins d'erreurs / meilleure qualité</t>
  </si>
  <si>
    <t>moins de problèmes de qualité attendus (oui/non)</t>
  </si>
  <si>
    <t>Frais d'achat d'XOS</t>
  </si>
  <si>
    <t>Santé au travail</t>
  </si>
  <si>
    <t>% de réduction des congés de maladie</t>
  </si>
  <si>
    <r>
      <t xml:space="preserve">réduction attendue du </t>
    </r>
    <r>
      <rPr>
        <b/>
        <i/>
        <sz val="11"/>
        <color theme="1"/>
        <rFont val="Calibri"/>
        <family val="2"/>
        <scheme val="minor"/>
      </rPr>
      <t>risque</t>
    </r>
    <r>
      <rPr>
        <sz val="11"/>
        <color theme="1"/>
        <rFont val="Calibri"/>
        <family val="2"/>
        <scheme val="minor"/>
      </rPr>
      <t xml:space="preserve"> d'invalidité</t>
    </r>
  </si>
  <si>
    <t>risque d'invalidité financière (par an)</t>
  </si>
  <si>
    <t>% de réduction du risque d'invalidité</t>
  </si>
  <si>
    <t>risque financière d'invalidité / an</t>
  </si>
  <si>
    <t>Aperçu</t>
  </si>
  <si>
    <t>Revenus annuels</t>
  </si>
  <si>
    <t>service et entretien</t>
  </si>
  <si>
    <t>service et entretien (annuels, tous les XOS)</t>
  </si>
  <si>
    <t>productivité</t>
  </si>
  <si>
    <t>qualité</t>
  </si>
  <si>
    <t>santé au travail</t>
  </si>
  <si>
    <t>Coût / bénéfice</t>
  </si>
  <si>
    <t>Coûts en % des coûts des travailleurs (1 XOS/travailleur)</t>
  </si>
  <si>
    <t>par an</t>
  </si>
  <si>
    <t>augmentation requise du taux horaire</t>
  </si>
  <si>
    <t>score d'importance</t>
  </si>
  <si>
    <t>moins fatigué en fin de journée</t>
  </si>
  <si>
    <t>score d'avantage</t>
  </si>
  <si>
    <t>augmentation de l'attractivité de l'emploi</t>
  </si>
  <si>
    <t>image professionnelle aux clients</t>
  </si>
  <si>
    <t>image professionnelle aux (nouveaux) employés</t>
  </si>
  <si>
    <t>....... (ajouter un avantage)</t>
  </si>
  <si>
    <t>3 = Quelque peu</t>
  </si>
  <si>
    <t>2 = Très peu</t>
  </si>
  <si>
    <t>1 = Pas du tout</t>
  </si>
  <si>
    <t>4 = Fortement</t>
  </si>
  <si>
    <t>NSPV-NousSoulevonsPourVous</t>
  </si>
  <si>
    <t>Commande prise</t>
  </si>
  <si>
    <t>XOS de soutien dorsal</t>
  </si>
  <si>
    <t>euro</t>
  </si>
  <si>
    <t>Remarques</t>
  </si>
  <si>
    <t>0-100%</t>
  </si>
  <si>
    <t>50% signifierait qu'une probabilité d'invalidité de 4% est réduite à 2%</t>
  </si>
  <si>
    <t>fois/an</t>
  </si>
  <si>
    <t>Arrêt maladie %</t>
  </si>
  <si>
    <t>% moyen d'arrêts maladie dans un travail similaire</t>
  </si>
  <si>
    <t xml:space="preserve"> frais de responsabilité (frais et amendes)</t>
  </si>
  <si>
    <t>coûts moyens des autres personnes impliquées</t>
  </si>
  <si>
    <t>Coûts moyens pour l'employeur (invalidité individuelle))</t>
  </si>
  <si>
    <t>Total préparatifs</t>
  </si>
  <si>
    <t>le coût horaire du personnel est à appliquer ici</t>
  </si>
  <si>
    <t>Voir aussi : avantages qualitatifs</t>
  </si>
  <si>
    <t>Diminution des problèmes de qualité</t>
  </si>
  <si>
    <t>Dégâts dus aux collisions d'XOS</t>
  </si>
  <si>
    <t>dégâts attendus (oui/non)</t>
  </si>
  <si>
    <t>risque financier d'invalidité / an</t>
  </si>
  <si>
    <t>nombre de salarié(s)</t>
  </si>
  <si>
    <t>réduction des coûts d'assurance / salarié / an</t>
  </si>
  <si>
    <t>Bénéfices financiers de la santé au travail</t>
  </si>
  <si>
    <t>Outil d'analyse coûts-bénéfices de l'XOS par TNO v1</t>
  </si>
  <si>
    <t>Bénéfices financiers tirés de la santé au travail</t>
  </si>
  <si>
    <t>Total des bénéfices annuels engendrés</t>
  </si>
  <si>
    <t>En général, de larges réductions sont nécessaires pour créer de la rentabilité en matière de santé au travail</t>
  </si>
  <si>
    <t>coûts dégâts</t>
  </si>
  <si>
    <t>Si l'analyse de rentabilité est négative</t>
  </si>
  <si>
    <t>Bénéfices non-quantifiables</t>
  </si>
  <si>
    <t>rassurant, sentiment de protection</t>
  </si>
  <si>
    <t>Coûts moyens pour l'employeur (invalidité individuelle)</t>
  </si>
  <si>
    <t>frais de responsabilité (frais et amendes)</t>
  </si>
  <si>
    <t>moyenne annuelle de nouveaux cas, % d'employés (toute cause), 0,5% par défaut  (TNO/CBS data)</t>
  </si>
  <si>
    <t>Préparatifs</t>
  </si>
  <si>
    <t>analyse du marché</t>
  </si>
  <si>
    <t>le coût horaire de l'utilisateur de l'XOS est à appliquer ici</t>
  </si>
  <si>
    <t>Coût total des préparatifs</t>
  </si>
  <si>
    <t>coûts annuels globaux, pour tous les XOS, basés sur la période d'amortissement</t>
  </si>
  <si>
    <t># jours/semaine en moyenne où chaque XOS est utilisé</t>
  </si>
  <si>
    <t>Voir aussi :  Avantages qualitatifs</t>
  </si>
  <si>
    <t>Coûts de réparation par dégât : matériel</t>
  </si>
  <si>
    <t>Coûts de réparation par dégât : heures</t>
  </si>
  <si>
    <t>réduction attendue des arrêt maladie grâce à l'XOS en %</t>
  </si>
  <si>
    <t>coûts d'assurance réduits / employé / an</t>
  </si>
  <si>
    <t>nombre d'employés</t>
  </si>
  <si>
    <t>réduction attendue des arrêts maladie de l'XOS en %</t>
  </si>
  <si>
    <t>Coûts</t>
  </si>
  <si>
    <t>Coûts des dégâts</t>
  </si>
  <si>
    <t>coûts de réparation par dégât: heures</t>
  </si>
  <si>
    <t>coûts de réparation par dégât: matériel</t>
  </si>
  <si>
    <t>Outil d'analyse coûts-bénéfices de l'exosquelette par TNO</t>
  </si>
  <si>
    <t>arrêt maladie de TMS lié au travail</t>
  </si>
  <si>
    <t>Bénéfices quantifiables</t>
  </si>
  <si>
    <t>arrêt de maladie de TMS lié au travail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</si>
</sst>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164" formatCode="&quot;€&quot;\ #,##0"/>
    <numFmt numFmtId="165" formatCode="&quot;€&quot;\ #,##0.00"/>
    <numFmt numFmtId="166" formatCode="0_ ;[Red]\-0\ "/>
  </numFmts>
  <fonts count="19" x14ac:knownFonts="1">
    <font>
      <sz val="11"/>
      <color theme="1"/>
      <name val="Calibri"/>
      <family val="2"/>
      <scheme val="minor"/>
    </font>
    <font>
      <b/>
      <sz val="11"/>
      <color theme="1"/>
      <name val="Calibri"/>
      <family val="2"/>
      <scheme val="minor"/>
    </font>
    <font>
      <b/>
      <sz val="18"/>
      <color theme="1"/>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
      <i/>
      <sz val="9"/>
      <color theme="1"/>
      <name val="Calibri"/>
      <family val="2"/>
      <scheme val="minor"/>
    </font>
    <font>
      <b/>
      <i/>
      <sz val="11"/>
      <color theme="0" tint="-0.499984740745262"/>
      <name val="Calibri"/>
      <family val="2"/>
      <scheme val="minor"/>
    </font>
    <font>
      <i/>
      <sz val="11"/>
      <color theme="0" tint="-0.499984740745262"/>
      <name val="Calibri"/>
      <family val="2"/>
      <scheme val="minor"/>
    </font>
    <font>
      <i/>
      <sz val="11"/>
      <color rgb="FFFF0000"/>
      <name val="Calibri"/>
      <family val="2"/>
      <scheme val="minor"/>
    </font>
    <font>
      <b/>
      <sz val="11"/>
      <color rgb="FFFF0000"/>
      <name val="Calibri"/>
      <family val="2"/>
      <scheme val="minor"/>
    </font>
    <font>
      <sz val="11"/>
      <name val="Calibri"/>
      <family val="2"/>
      <scheme val="minor"/>
    </font>
    <font>
      <sz val="11"/>
      <color rgb="FF000000"/>
      <name val="Calibri"/>
      <family val="2"/>
      <scheme val="minor"/>
    </font>
    <font>
      <sz val="9"/>
      <color theme="1"/>
      <name val="Calibri"/>
      <family val="2"/>
      <scheme val="minor"/>
    </font>
    <font>
      <sz val="9"/>
      <color theme="1"/>
      <name val="Segoe UI"/>
      <family val="2"/>
    </font>
    <font>
      <sz val="11"/>
      <color theme="0" tint="-4.9989318521683403E-2"/>
      <name val="Calibri"/>
      <family val="2"/>
      <scheme val="minor"/>
    </font>
    <font>
      <sz val="12"/>
      <color theme="1"/>
      <name val="Calibri"/>
      <family val="2"/>
      <scheme val="minor"/>
    </font>
    <font>
      <sz val="10"/>
      <color rgb="FF000000"/>
      <name val="Tahoma"/>
      <family val="2"/>
    </font>
    <font>
      <b/>
      <sz val="18"/>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E269"/>
        <bgColor indexed="64"/>
      </patternFill>
    </fill>
    <fill>
      <patternFill patternType="solid">
        <fgColor theme="0"/>
        <bgColor indexed="64"/>
      </patternFill>
    </fill>
    <fill>
      <patternFill patternType="solid">
        <fgColor rgb="FFFFFFCC"/>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theme="0" tint="-0.49998474074526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double">
        <color auto="1"/>
      </right>
      <top style="double">
        <color auto="1"/>
      </top>
      <bottom style="double">
        <color auto="1"/>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s>
  <cellStyleXfs count="1">
    <xf numFmtId="0" fontId="0" fillId="0" borderId="0"/>
  </cellStyleXfs>
  <cellXfs count="166">
    <xf numFmtId="0" fontId="0" fillId="0" borderId="0" xfId="0"/>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1" fillId="3" borderId="0" xfId="0" applyFont="1" applyFill="1" applyAlignment="1">
      <alignment vertical="top"/>
    </xf>
    <xf numFmtId="0" fontId="0" fillId="3" borderId="0" xfId="0" applyFill="1" applyAlignment="1">
      <alignment horizontal="center" vertical="top"/>
    </xf>
    <xf numFmtId="0" fontId="0" fillId="3" borderId="0" xfId="0" applyFill="1" applyAlignment="1">
      <alignment vertical="top"/>
    </xf>
    <xf numFmtId="0" fontId="1" fillId="0" borderId="0" xfId="0" applyFont="1" applyAlignment="1">
      <alignment wrapText="1"/>
    </xf>
    <xf numFmtId="0" fontId="6" fillId="9" borderId="0" xfId="0" applyFont="1" applyFill="1"/>
    <xf numFmtId="0" fontId="7" fillId="9" borderId="0" xfId="0" applyFont="1" applyFill="1"/>
    <xf numFmtId="0" fontId="0" fillId="9" borderId="0" xfId="0" applyFill="1"/>
    <xf numFmtId="0" fontId="8" fillId="9" borderId="0" xfId="0" applyFont="1" applyFill="1"/>
    <xf numFmtId="0" fontId="9" fillId="9" borderId="0" xfId="0" applyFont="1" applyFill="1"/>
    <xf numFmtId="0" fontId="1" fillId="0" borderId="0" xfId="0" applyFont="1" applyAlignment="1">
      <alignment horizontal="center"/>
    </xf>
    <xf numFmtId="0" fontId="5" fillId="9" borderId="0" xfId="0" applyFont="1" applyFill="1" applyAlignment="1">
      <alignment horizontal="right"/>
    </xf>
    <xf numFmtId="0" fontId="4" fillId="0" borderId="0" xfId="0" applyFont="1" applyAlignment="1">
      <alignment horizontal="center"/>
    </xf>
    <xf numFmtId="0" fontId="1" fillId="4" borderId="0" xfId="0" applyFont="1" applyFill="1" applyAlignment="1">
      <alignment horizontal="right" vertical="top"/>
    </xf>
    <xf numFmtId="0" fontId="1" fillId="5" borderId="0" xfId="0" applyFont="1" applyFill="1" applyAlignment="1">
      <alignment horizontal="right" vertical="top"/>
    </xf>
    <xf numFmtId="0" fontId="0" fillId="2" borderId="0" xfId="0" applyFill="1" applyAlignment="1">
      <alignment horizontal="center" vertical="top"/>
    </xf>
    <xf numFmtId="0" fontId="0" fillId="2" borderId="0" xfId="0" applyFill="1" applyAlignment="1">
      <alignment horizontal="left" vertical="top"/>
    </xf>
    <xf numFmtId="0" fontId="1" fillId="3" borderId="0" xfId="0" applyFont="1" applyFill="1" applyAlignment="1">
      <alignment horizontal="right" vertical="top"/>
    </xf>
    <xf numFmtId="164" fontId="0" fillId="2" borderId="1" xfId="0" applyNumberFormat="1" applyFill="1" applyBorder="1" applyAlignment="1" applyProtection="1">
      <alignment horizontal="center" vertical="top"/>
      <protection locked="0"/>
    </xf>
    <xf numFmtId="9" fontId="0" fillId="2" borderId="1" xfId="0" applyNumberFormat="1" applyFill="1" applyBorder="1" applyAlignment="1" applyProtection="1">
      <alignment horizontal="center" vertical="top"/>
      <protection locked="0"/>
    </xf>
    <xf numFmtId="0" fontId="0" fillId="2" borderId="1" xfId="0" applyFill="1" applyBorder="1" applyAlignment="1" applyProtection="1">
      <alignment horizontal="center" vertical="top"/>
      <protection locked="0"/>
    </xf>
    <xf numFmtId="0" fontId="1" fillId="7" borderId="0" xfId="0" applyFont="1" applyFill="1" applyAlignment="1">
      <alignment vertical="top"/>
    </xf>
    <xf numFmtId="0" fontId="0" fillId="7" borderId="0" xfId="0" applyFill="1" applyAlignment="1">
      <alignment horizontal="center" vertical="top"/>
    </xf>
    <xf numFmtId="0" fontId="0" fillId="7" borderId="0" xfId="0" applyFill="1" applyAlignment="1">
      <alignment vertical="top"/>
    </xf>
    <xf numFmtId="164" fontId="0" fillId="0" borderId="10" xfId="0" applyNumberFormat="1" applyBorder="1" applyAlignment="1">
      <alignment horizontal="center" vertical="top"/>
    </xf>
    <xf numFmtId="164" fontId="0" fillId="0" borderId="13" xfId="0" applyNumberFormat="1" applyBorder="1" applyAlignment="1">
      <alignment horizontal="center" vertical="top"/>
    </xf>
    <xf numFmtId="0" fontId="0" fillId="0" borderId="13" xfId="0" applyBorder="1" applyAlignment="1">
      <alignment horizontal="center" vertical="top"/>
    </xf>
    <xf numFmtId="0" fontId="1" fillId="6" borderId="0" xfId="0" applyFont="1" applyFill="1" applyAlignment="1">
      <alignment horizontal="right" vertical="top"/>
    </xf>
    <xf numFmtId="0" fontId="2" fillId="9" borderId="0" xfId="0" applyFont="1" applyFill="1" applyAlignment="1">
      <alignment vertical="top"/>
    </xf>
    <xf numFmtId="0" fontId="0" fillId="9" borderId="0" xfId="0" applyFill="1" applyAlignment="1">
      <alignment horizontal="center" vertical="top"/>
    </xf>
    <xf numFmtId="0" fontId="0" fillId="9" borderId="0" xfId="0" applyFill="1" applyAlignment="1">
      <alignment vertical="top"/>
    </xf>
    <xf numFmtId="0" fontId="1" fillId="9" borderId="0" xfId="0" applyFont="1" applyFill="1" applyAlignment="1">
      <alignment vertical="top"/>
    </xf>
    <xf numFmtId="0" fontId="0" fillId="9" borderId="0" xfId="0" applyFill="1" applyAlignment="1">
      <alignment horizontal="right" vertical="top"/>
    </xf>
    <xf numFmtId="0" fontId="0" fillId="9" borderId="0" xfId="0" applyFill="1" applyAlignment="1">
      <alignment horizontal="left" vertical="top"/>
    </xf>
    <xf numFmtId="0" fontId="1" fillId="9" borderId="0" xfId="0" applyFont="1" applyFill="1" applyAlignment="1">
      <alignment horizontal="right" vertical="top"/>
    </xf>
    <xf numFmtId="0" fontId="1" fillId="9" borderId="0" xfId="0" applyFont="1" applyFill="1" applyAlignment="1">
      <alignment horizontal="left" vertical="top"/>
    </xf>
    <xf numFmtId="0" fontId="0" fillId="9" borderId="0" xfId="0" quotePrefix="1" applyFill="1" applyAlignment="1">
      <alignment horizontal="right" vertical="top"/>
    </xf>
    <xf numFmtId="0" fontId="0" fillId="9" borderId="0" xfId="0" quotePrefix="1" applyFill="1" applyAlignment="1">
      <alignment horizontal="left" vertical="top"/>
    </xf>
    <xf numFmtId="0" fontId="3" fillId="9" borderId="0" xfId="0" applyFont="1" applyFill="1" applyAlignment="1">
      <alignment horizontal="right" vertical="top"/>
    </xf>
    <xf numFmtId="164" fontId="0" fillId="9" borderId="0" xfId="0" applyNumberFormat="1" applyFill="1" applyAlignment="1">
      <alignment vertical="top"/>
    </xf>
    <xf numFmtId="0" fontId="0" fillId="9" borderId="12" xfId="0" applyFill="1" applyBorder="1" applyAlignment="1">
      <alignment vertical="top"/>
    </xf>
    <xf numFmtId="0" fontId="1" fillId="9" borderId="0" xfId="0" applyFont="1" applyFill="1" applyAlignment="1">
      <alignment horizontal="center" vertical="top"/>
    </xf>
    <xf numFmtId="164" fontId="0" fillId="9" borderId="0" xfId="0" applyNumberFormat="1" applyFill="1" applyAlignment="1">
      <alignment horizontal="center" vertical="top"/>
    </xf>
    <xf numFmtId="0" fontId="0" fillId="9" borderId="10" xfId="0" quotePrefix="1" applyFill="1" applyBorder="1"/>
    <xf numFmtId="0" fontId="0" fillId="9" borderId="11" xfId="0" applyFill="1" applyBorder="1"/>
    <xf numFmtId="0" fontId="0" fillId="9" borderId="13" xfId="0" applyFill="1" applyBorder="1" applyAlignment="1">
      <alignment vertical="top"/>
    </xf>
    <xf numFmtId="0" fontId="0" fillId="9" borderId="9" xfId="0" quotePrefix="1" applyFill="1" applyBorder="1" applyAlignment="1">
      <alignment vertical="top"/>
    </xf>
    <xf numFmtId="0" fontId="0" fillId="9" borderId="10" xfId="0" applyFill="1" applyBorder="1" applyAlignment="1">
      <alignment vertical="top"/>
    </xf>
    <xf numFmtId="164" fontId="0" fillId="9" borderId="12" xfId="0" applyNumberFormat="1" applyFill="1" applyBorder="1" applyAlignment="1">
      <alignment vertical="top"/>
    </xf>
    <xf numFmtId="164" fontId="0" fillId="9" borderId="10" xfId="0" applyNumberFormat="1" applyFill="1" applyBorder="1" applyAlignment="1">
      <alignment horizontal="center" vertical="top"/>
    </xf>
    <xf numFmtId="0" fontId="0" fillId="9" borderId="0" xfId="0" applyFill="1" applyAlignment="1">
      <alignment horizontal="center"/>
    </xf>
    <xf numFmtId="0" fontId="0" fillId="9" borderId="16" xfId="0" applyFill="1" applyBorder="1" applyAlignment="1">
      <alignment vertical="top"/>
    </xf>
    <xf numFmtId="0" fontId="0" fillId="9" borderId="11" xfId="0" applyFill="1" applyBorder="1" applyAlignment="1">
      <alignment vertical="top"/>
    </xf>
    <xf numFmtId="0" fontId="0" fillId="9" borderId="10" xfId="0" quotePrefix="1" applyFill="1" applyBorder="1" applyAlignment="1">
      <alignment vertical="top"/>
    </xf>
    <xf numFmtId="0" fontId="0" fillId="9" borderId="10" xfId="0" applyFill="1" applyBorder="1" applyAlignment="1">
      <alignment horizontal="center" vertical="top"/>
    </xf>
    <xf numFmtId="0" fontId="0" fillId="9" borderId="0" xfId="0" applyFill="1" applyAlignment="1">
      <alignment horizontal="right"/>
    </xf>
    <xf numFmtId="0" fontId="10" fillId="9" borderId="0" xfId="0" applyFont="1" applyFill="1" applyAlignment="1">
      <alignment horizontal="left" vertical="top"/>
    </xf>
    <xf numFmtId="164" fontId="1" fillId="9" borderId="0" xfId="0" applyNumberFormat="1" applyFont="1" applyFill="1" applyAlignment="1">
      <alignment horizontal="center" vertical="top"/>
    </xf>
    <xf numFmtId="0" fontId="1" fillId="9" borderId="0" xfId="0" applyFont="1" applyFill="1" applyAlignment="1">
      <alignment horizontal="center"/>
    </xf>
    <xf numFmtId="0" fontId="1" fillId="6" borderId="0" xfId="0" applyFont="1" applyFill="1" applyAlignment="1">
      <alignment vertical="top"/>
    </xf>
    <xf numFmtId="0" fontId="0" fillId="6" borderId="0" xfId="0" applyFill="1" applyAlignment="1">
      <alignment horizontal="center" vertical="top"/>
    </xf>
    <xf numFmtId="0" fontId="1" fillId="10" borderId="0" xfId="0" applyFont="1" applyFill="1" applyAlignment="1">
      <alignment vertical="top"/>
    </xf>
    <xf numFmtId="0" fontId="0" fillId="10" borderId="0" xfId="0" applyFill="1" applyAlignment="1">
      <alignment vertical="top"/>
    </xf>
    <xf numFmtId="0" fontId="0" fillId="10" borderId="0" xfId="0" applyFill="1" applyAlignment="1">
      <alignment horizontal="center" vertical="top"/>
    </xf>
    <xf numFmtId="0" fontId="0" fillId="10" borderId="0" xfId="0" applyFill="1" applyAlignment="1">
      <alignment horizontal="left" vertical="top"/>
    </xf>
    <xf numFmtId="0" fontId="0" fillId="10" borderId="0" xfId="0" applyFill="1"/>
    <xf numFmtId="0" fontId="0" fillId="6" borderId="0" xfId="0" applyFill="1"/>
    <xf numFmtId="0" fontId="0" fillId="5" borderId="0" xfId="0" applyFill="1"/>
    <xf numFmtId="0" fontId="1" fillId="5" borderId="0" xfId="0" applyFont="1" applyFill="1" applyAlignment="1">
      <alignment vertical="top"/>
    </xf>
    <xf numFmtId="0" fontId="0" fillId="5" borderId="0" xfId="0" applyFill="1" applyAlignment="1">
      <alignment horizontal="center" vertical="top"/>
    </xf>
    <xf numFmtId="0" fontId="0" fillId="5" borderId="0" xfId="0" applyFill="1" applyAlignment="1">
      <alignment vertical="top"/>
    </xf>
    <xf numFmtId="0" fontId="0" fillId="10" borderId="0" xfId="0" applyFill="1" applyAlignment="1">
      <alignment horizontal="right" vertical="top"/>
    </xf>
    <xf numFmtId="0" fontId="0" fillId="12" borderId="0" xfId="0" applyFill="1"/>
    <xf numFmtId="0" fontId="4" fillId="12" borderId="0" xfId="0" applyFont="1" applyFill="1" applyAlignment="1">
      <alignment vertical="top"/>
    </xf>
    <xf numFmtId="0" fontId="4" fillId="12" borderId="0" xfId="0" applyFont="1" applyFill="1"/>
    <xf numFmtId="0" fontId="4" fillId="12" borderId="0" xfId="0" applyFont="1" applyFill="1" applyAlignment="1">
      <alignment horizontal="center" vertical="top"/>
    </xf>
    <xf numFmtId="0" fontId="4" fillId="12" borderId="0" xfId="0" applyFont="1" applyFill="1" applyAlignment="1">
      <alignment horizontal="left"/>
    </xf>
    <xf numFmtId="0" fontId="0" fillId="7" borderId="0" xfId="0" applyFill="1"/>
    <xf numFmtId="9" fontId="0" fillId="9" borderId="1" xfId="0" applyNumberFormat="1" applyFill="1" applyBorder="1" applyAlignment="1" applyProtection="1">
      <alignment horizontal="center" vertical="top"/>
      <protection locked="0"/>
    </xf>
    <xf numFmtId="10" fontId="0" fillId="9" borderId="1" xfId="0" applyNumberFormat="1" applyFill="1" applyBorder="1" applyAlignment="1" applyProtection="1">
      <alignment horizontal="center" vertical="top"/>
      <protection locked="0"/>
    </xf>
    <xf numFmtId="0" fontId="0" fillId="3" borderId="12" xfId="0" applyFill="1" applyBorder="1" applyAlignment="1">
      <alignment horizontal="center" vertical="top"/>
    </xf>
    <xf numFmtId="0" fontId="0" fillId="9" borderId="17" xfId="0" applyFill="1" applyBorder="1" applyAlignment="1">
      <alignment vertical="top"/>
    </xf>
    <xf numFmtId="0" fontId="11" fillId="0" borderId="0" xfId="0" applyFont="1"/>
    <xf numFmtId="0" fontId="12" fillId="2" borderId="1" xfId="0" applyFont="1" applyFill="1" applyBorder="1" applyAlignment="1" applyProtection="1">
      <alignment horizontal="center" vertical="top"/>
      <protection locked="0"/>
    </xf>
    <xf numFmtId="0" fontId="13" fillId="2" borderId="0" xfId="0" applyFont="1" applyFill="1"/>
    <xf numFmtId="0" fontId="0" fillId="9" borderId="0" xfId="0" applyFill="1" applyAlignment="1" applyProtection="1">
      <alignment horizontal="center" vertical="top"/>
      <protection hidden="1"/>
    </xf>
    <xf numFmtId="10" fontId="0" fillId="4" borderId="1" xfId="0" applyNumberFormat="1" applyFill="1" applyBorder="1" applyAlignment="1" applyProtection="1">
      <alignment horizontal="center" vertical="top"/>
      <protection hidden="1"/>
    </xf>
    <xf numFmtId="164" fontId="0" fillId="4" borderId="1" xfId="0" applyNumberFormat="1" applyFill="1" applyBorder="1" applyAlignment="1" applyProtection="1">
      <alignment horizontal="center" vertical="top"/>
      <protection hidden="1"/>
    </xf>
    <xf numFmtId="165" fontId="0" fillId="4" borderId="1" xfId="0" applyNumberFormat="1" applyFill="1" applyBorder="1" applyAlignment="1" applyProtection="1">
      <alignment horizontal="center" vertical="top"/>
      <protection hidden="1"/>
    </xf>
    <xf numFmtId="164" fontId="0" fillId="7" borderId="8" xfId="0" applyNumberFormat="1" applyFill="1" applyBorder="1" applyAlignment="1" applyProtection="1">
      <alignment horizontal="center" vertical="top"/>
      <protection hidden="1"/>
    </xf>
    <xf numFmtId="164" fontId="0" fillId="4" borderId="15" xfId="0" applyNumberFormat="1" applyFill="1" applyBorder="1" applyAlignment="1" applyProtection="1">
      <alignment horizontal="center" vertical="top"/>
      <protection hidden="1"/>
    </xf>
    <xf numFmtId="164" fontId="1" fillId="4" borderId="14" xfId="0" applyNumberFormat="1" applyFont="1" applyFill="1" applyBorder="1" applyAlignment="1" applyProtection="1">
      <alignment horizontal="center" vertical="top"/>
      <protection hidden="1"/>
    </xf>
    <xf numFmtId="164" fontId="0" fillId="6" borderId="7" xfId="0" applyNumberFormat="1" applyFill="1" applyBorder="1" applyAlignment="1" applyProtection="1">
      <alignment horizontal="center" vertical="top"/>
      <protection hidden="1"/>
    </xf>
    <xf numFmtId="166" fontId="0" fillId="11" borderId="1" xfId="0" applyNumberFormat="1" applyFill="1" applyBorder="1" applyAlignment="1" applyProtection="1">
      <alignment horizontal="center" vertical="top"/>
      <protection hidden="1"/>
    </xf>
    <xf numFmtId="6" fontId="1" fillId="8" borderId="1" xfId="0" applyNumberFormat="1" applyFont="1" applyFill="1" applyBorder="1" applyAlignment="1" applyProtection="1">
      <alignment horizontal="center" vertical="top"/>
      <protection hidden="1"/>
    </xf>
    <xf numFmtId="164" fontId="1" fillId="8" borderId="1" xfId="0" applyNumberFormat="1" applyFont="1" applyFill="1" applyBorder="1" applyAlignment="1" applyProtection="1">
      <alignment horizontal="center" vertical="top"/>
      <protection hidden="1"/>
    </xf>
    <xf numFmtId="8" fontId="1" fillId="8" borderId="1" xfId="0" applyNumberFormat="1" applyFont="1" applyFill="1" applyBorder="1" applyAlignment="1" applyProtection="1">
      <alignment horizontal="center" vertical="top"/>
      <protection hidden="1"/>
    </xf>
    <xf numFmtId="164" fontId="1" fillId="3" borderId="8" xfId="0" applyNumberFormat="1" applyFont="1" applyFill="1" applyBorder="1" applyAlignment="1" applyProtection="1">
      <alignment horizontal="center" vertical="top"/>
      <protection hidden="1"/>
    </xf>
    <xf numFmtId="164" fontId="0" fillId="8" borderId="14" xfId="0" applyNumberFormat="1" applyFill="1" applyBorder="1" applyAlignment="1" applyProtection="1">
      <alignment horizontal="center" vertical="top"/>
      <protection hidden="1"/>
    </xf>
    <xf numFmtId="164" fontId="0" fillId="5" borderId="7" xfId="0" applyNumberFormat="1" applyFill="1" applyBorder="1" applyAlignment="1" applyProtection="1">
      <alignment horizontal="center" vertical="top"/>
      <protection hidden="1"/>
    </xf>
    <xf numFmtId="165" fontId="0" fillId="11" borderId="1" xfId="0" applyNumberFormat="1" applyFill="1" applyBorder="1" applyAlignment="1" applyProtection="1">
      <alignment horizontal="center" vertical="top"/>
      <protection hidden="1"/>
    </xf>
    <xf numFmtId="164" fontId="1" fillId="6" borderId="1" xfId="0" applyNumberFormat="1" applyFont="1" applyFill="1" applyBorder="1" applyAlignment="1" applyProtection="1">
      <alignment horizontal="center" vertical="top"/>
      <protection hidden="1"/>
    </xf>
    <xf numFmtId="164" fontId="1" fillId="5" borderId="1" xfId="0" applyNumberFormat="1" applyFont="1" applyFill="1" applyBorder="1" applyAlignment="1" applyProtection="1">
      <alignment horizontal="center" vertical="top"/>
      <protection hidden="1"/>
    </xf>
    <xf numFmtId="164" fontId="1" fillId="3" borderId="1" xfId="0" applyNumberFormat="1" applyFont="1" applyFill="1" applyBorder="1" applyAlignment="1" applyProtection="1">
      <alignment horizontal="center" vertical="top"/>
      <protection hidden="1"/>
    </xf>
    <xf numFmtId="164" fontId="1" fillId="0" borderId="5" xfId="0" applyNumberFormat="1" applyFont="1" applyBorder="1" applyAlignment="1" applyProtection="1">
      <alignment horizontal="center" vertical="top"/>
      <protection hidden="1"/>
    </xf>
    <xf numFmtId="10" fontId="4" fillId="13" borderId="1" xfId="0" applyNumberFormat="1" applyFont="1" applyFill="1" applyBorder="1" applyAlignment="1" applyProtection="1">
      <alignment horizontal="center" vertical="top"/>
      <protection hidden="1"/>
    </xf>
    <xf numFmtId="165" fontId="4" fillId="13" borderId="1" xfId="0" applyNumberFormat="1" applyFont="1" applyFill="1" applyBorder="1" applyAlignment="1" applyProtection="1">
      <alignment horizontal="center" vertical="top"/>
      <protection hidden="1"/>
    </xf>
    <xf numFmtId="0" fontId="0" fillId="2" borderId="0" xfId="0" applyFill="1" applyProtection="1">
      <protection locked="0"/>
    </xf>
    <xf numFmtId="0" fontId="0" fillId="2" borderId="1" xfId="0" applyFill="1" applyBorder="1" applyAlignment="1" applyProtection="1">
      <alignment horizontal="center"/>
      <protection locked="0"/>
    </xf>
    <xf numFmtId="0" fontId="0" fillId="9" borderId="12" xfId="0" applyFill="1" applyBorder="1" applyAlignment="1">
      <alignment horizontal="center"/>
    </xf>
    <xf numFmtId="0" fontId="0" fillId="9" borderId="0" xfId="0" quotePrefix="1" applyFill="1" applyAlignment="1">
      <alignment horizontal="fill" vertical="top"/>
    </xf>
    <xf numFmtId="0" fontId="0" fillId="9" borderId="18" xfId="0" applyFill="1" applyBorder="1" applyAlignment="1">
      <alignment horizontal="left" vertical="top"/>
    </xf>
    <xf numFmtId="0" fontId="15" fillId="9" borderId="0" xfId="0" applyFont="1" applyFill="1" applyAlignment="1">
      <alignment horizontal="center" vertical="top"/>
    </xf>
    <xf numFmtId="0" fontId="2" fillId="9" borderId="0" xfId="0" applyFont="1" applyFill="1" applyAlignment="1">
      <alignment vertical="center"/>
    </xf>
    <xf numFmtId="0" fontId="16" fillId="9" borderId="0" xfId="0" applyFont="1" applyFill="1" applyAlignment="1">
      <alignment vertical="center"/>
    </xf>
    <xf numFmtId="164" fontId="0" fillId="9" borderId="0" xfId="0" applyNumberFormat="1" applyFill="1" applyAlignment="1" applyProtection="1">
      <alignment horizontal="center" vertical="top"/>
      <protection locked="0"/>
    </xf>
    <xf numFmtId="0" fontId="0" fillId="9" borderId="0" xfId="0" applyFill="1" applyAlignment="1" applyProtection="1">
      <alignment horizontal="center" vertical="top"/>
      <protection locked="0"/>
    </xf>
    <xf numFmtId="164" fontId="0" fillId="9" borderId="0" xfId="0" applyNumberFormat="1" applyFill="1" applyAlignment="1" applyProtection="1">
      <alignment horizontal="center" vertical="top"/>
      <protection hidden="1"/>
    </xf>
    <xf numFmtId="9" fontId="0" fillId="9" borderId="0" xfId="0" applyNumberFormat="1" applyFill="1" applyAlignment="1" applyProtection="1">
      <alignment horizontal="center" vertical="top"/>
      <protection locked="0"/>
    </xf>
    <xf numFmtId="10" fontId="0" fillId="9" borderId="0" xfId="0" applyNumberFormat="1" applyFill="1" applyAlignment="1" applyProtection="1">
      <alignment horizontal="center" vertical="top"/>
      <protection hidden="1"/>
    </xf>
    <xf numFmtId="10" fontId="0" fillId="9" borderId="0" xfId="0" applyNumberFormat="1" applyFill="1" applyAlignment="1" applyProtection="1">
      <alignment horizontal="center" vertical="top"/>
      <protection locked="0"/>
    </xf>
    <xf numFmtId="165" fontId="0" fillId="9" borderId="0" xfId="0" applyNumberFormat="1" applyFill="1" applyAlignment="1" applyProtection="1">
      <alignment horizontal="center" vertical="top"/>
      <protection hidden="1"/>
    </xf>
    <xf numFmtId="0" fontId="0" fillId="9" borderId="0" xfId="0" quotePrefix="1" applyFill="1"/>
    <xf numFmtId="0" fontId="0" fillId="9" borderId="0" xfId="0" quotePrefix="1" applyFill="1" applyAlignment="1">
      <alignment vertical="top"/>
    </xf>
    <xf numFmtId="164" fontId="1" fillId="9" borderId="0" xfId="0" applyNumberFormat="1" applyFont="1" applyFill="1" applyAlignment="1" applyProtection="1">
      <alignment horizontal="center" vertical="top"/>
      <protection hidden="1"/>
    </xf>
    <xf numFmtId="0" fontId="14" fillId="9" borderId="0" xfId="0" applyFont="1" applyFill="1" applyAlignment="1">
      <alignment vertical="center"/>
    </xf>
    <xf numFmtId="166" fontId="0" fillId="9" borderId="0" xfId="0" applyNumberFormat="1" applyFill="1" applyAlignment="1" applyProtection="1">
      <alignment horizontal="center" vertical="top"/>
      <protection hidden="1"/>
    </xf>
    <xf numFmtId="6" fontId="1" fillId="9" borderId="0" xfId="0" applyNumberFormat="1" applyFont="1" applyFill="1" applyAlignment="1" applyProtection="1">
      <alignment horizontal="center" vertical="top"/>
      <protection hidden="1"/>
    </xf>
    <xf numFmtId="0" fontId="12" fillId="9" borderId="0" xfId="0" applyFont="1" applyFill="1" applyAlignment="1" applyProtection="1">
      <alignment horizontal="center" vertical="top"/>
      <protection locked="0"/>
    </xf>
    <xf numFmtId="8" fontId="1" fillId="9" borderId="0" xfId="0" applyNumberFormat="1" applyFont="1" applyFill="1" applyAlignment="1" applyProtection="1">
      <alignment horizontal="center" vertical="top"/>
      <protection hidden="1"/>
    </xf>
    <xf numFmtId="0" fontId="4" fillId="9" borderId="0" xfId="0" applyFont="1" applyFill="1"/>
    <xf numFmtId="0" fontId="4" fillId="9" borderId="0" xfId="0" applyFont="1" applyFill="1" applyAlignment="1">
      <alignment vertical="top"/>
    </xf>
    <xf numFmtId="0" fontId="4" fillId="9" borderId="0" xfId="0" applyFont="1" applyFill="1" applyAlignment="1">
      <alignment horizontal="center" vertical="top"/>
    </xf>
    <xf numFmtId="0" fontId="4" fillId="9" borderId="0" xfId="0" applyFont="1" applyFill="1" applyAlignment="1">
      <alignment horizontal="left"/>
    </xf>
    <xf numFmtId="10" fontId="4" fillId="9" borderId="0" xfId="0" applyNumberFormat="1" applyFont="1" applyFill="1" applyAlignment="1" applyProtection="1">
      <alignment horizontal="center" vertical="top"/>
      <protection hidden="1"/>
    </xf>
    <xf numFmtId="165" fontId="4" fillId="9" borderId="0" xfId="0" applyNumberFormat="1" applyFont="1" applyFill="1" applyAlignment="1" applyProtection="1">
      <alignment horizontal="center" vertical="top"/>
      <protection hidden="1"/>
    </xf>
    <xf numFmtId="0" fontId="4" fillId="9" borderId="0" xfId="0" applyFont="1" applyFill="1" applyAlignment="1">
      <alignment horizontal="center"/>
    </xf>
    <xf numFmtId="0" fontId="0" fillId="9" borderId="0" xfId="0" applyFill="1" applyAlignment="1" applyProtection="1">
      <alignment horizontal="center"/>
      <protection locked="0"/>
    </xf>
    <xf numFmtId="0" fontId="0" fillId="9" borderId="0" xfId="0" applyFill="1" applyProtection="1">
      <protection locked="0"/>
    </xf>
    <xf numFmtId="0" fontId="13" fillId="9" borderId="0" xfId="0" applyFont="1" applyFill="1"/>
    <xf numFmtId="0" fontId="1" fillId="9" borderId="18" xfId="0" applyFont="1" applyFill="1" applyBorder="1" applyAlignment="1">
      <alignment horizontal="left" vertical="top"/>
    </xf>
    <xf numFmtId="164" fontId="0" fillId="2" borderId="1" xfId="0" applyNumberFormat="1" applyFill="1" applyBorder="1" applyAlignment="1">
      <alignment horizontal="center" vertical="top"/>
    </xf>
    <xf numFmtId="0" fontId="0" fillId="2" borderId="1" xfId="0" applyFill="1" applyBorder="1" applyAlignment="1">
      <alignment horizontal="center" vertical="top"/>
    </xf>
    <xf numFmtId="9" fontId="0" fillId="2" borderId="1" xfId="0" applyNumberFormat="1" applyFill="1" applyBorder="1" applyAlignment="1">
      <alignment horizontal="center" vertical="top"/>
    </xf>
    <xf numFmtId="9" fontId="0" fillId="9" borderId="1" xfId="0" applyNumberFormat="1" applyFill="1" applyBorder="1" applyAlignment="1">
      <alignment horizontal="center" vertical="top"/>
    </xf>
    <xf numFmtId="10" fontId="0" fillId="9" borderId="1" xfId="0" applyNumberFormat="1" applyFill="1" applyBorder="1" applyAlignment="1">
      <alignment horizontal="center" vertical="top"/>
    </xf>
    <xf numFmtId="0" fontId="12" fillId="2" borderId="1" xfId="0" applyFont="1" applyFill="1" applyBorder="1" applyAlignment="1">
      <alignment horizontal="center" vertical="top"/>
    </xf>
    <xf numFmtId="0" fontId="0" fillId="2" borderId="1" xfId="0" applyFill="1" applyBorder="1" applyAlignment="1">
      <alignment horizontal="center"/>
    </xf>
    <xf numFmtId="0" fontId="0" fillId="2" borderId="0" xfId="0" applyFill="1"/>
    <xf numFmtId="0" fontId="0" fillId="9" borderId="0" xfId="0" applyFill="1" applyAlignment="1">
      <alignment horizontal="left"/>
    </xf>
    <xf numFmtId="0" fontId="18" fillId="9" borderId="0" xfId="0" applyFont="1" applyFill="1" applyAlignment="1">
      <alignment vertical="center"/>
    </xf>
    <xf numFmtId="0" fontId="0" fillId="9" borderId="0" xfId="0" quotePrefix="1" applyFill="1" applyAlignment="1">
      <alignment horizontal="fill" vertical="top"/>
    </xf>
    <xf numFmtId="0" fontId="0" fillId="9" borderId="0" xfId="0" applyFill="1" applyAlignment="1" applyProtection="1">
      <alignment horizontal="center"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9" borderId="6" xfId="0" quotePrefix="1" applyFill="1" applyBorder="1" applyAlignment="1">
      <alignment horizontal="fill" vertical="top"/>
    </xf>
    <xf numFmtId="0" fontId="0" fillId="0" borderId="0" xfId="0" quotePrefix="1" applyAlignment="1">
      <alignment horizontal="fill" vertical="top"/>
    </xf>
    <xf numFmtId="0" fontId="0" fillId="0" borderId="6" xfId="0" quotePrefix="1" applyBorder="1" applyAlignment="1">
      <alignment horizontal="fill" vertical="top"/>
    </xf>
    <xf numFmtId="0" fontId="0" fillId="9" borderId="0" xfId="0" applyFill="1" applyAlignment="1">
      <alignment vertical="top" wrapText="1"/>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cellXfs>
  <cellStyles count="1">
    <cellStyle name="Normal" xfId="0" builtinId="0"/>
  </cellStyles>
  <dxfs count="34">
    <dxf>
      <font>
        <color theme="0" tint="-4.9989318521683403E-2"/>
      </font>
    </dxf>
    <dxf>
      <numFmt numFmtId="13" formatCode="0%"/>
    </dxf>
    <dxf>
      <font>
        <color theme="0" tint="-4.9989318521683403E-2"/>
      </font>
    </dxf>
    <dxf>
      <font>
        <color theme="0" tint="-4.9989318521683403E-2"/>
      </font>
    </dxf>
    <dxf>
      <font>
        <color theme="0" tint="-4.9989318521683403E-2"/>
      </font>
    </dxf>
    <dxf>
      <font>
        <color theme="0" tint="-4.9989318521683403E-2"/>
      </font>
    </dxf>
    <dxf>
      <font>
        <b/>
        <i val="0"/>
      </font>
      <fill>
        <patternFill>
          <bgColor rgb="FFFFFFCC"/>
        </patternFill>
      </fill>
    </dxf>
    <dxf>
      <font>
        <b/>
        <i val="0"/>
      </font>
      <fill>
        <patternFill>
          <bgColor rgb="FFFFFFCC"/>
        </patternFill>
      </fill>
    </dxf>
    <dxf>
      <font>
        <b/>
        <i val="0"/>
      </font>
      <fill>
        <patternFill>
          <bgColor rgb="FFFFFFCC"/>
        </patternFill>
      </fill>
    </dxf>
    <dxf>
      <fill>
        <patternFill>
          <bgColor rgb="FFCCFF99"/>
        </patternFill>
      </fill>
    </dxf>
    <dxf>
      <fill>
        <patternFill>
          <bgColor rgb="FFFFCCCC"/>
        </patternFill>
      </fill>
    </dxf>
    <dxf>
      <fill>
        <patternFill>
          <bgColor rgb="FF92D050"/>
        </patternFill>
      </fill>
    </dxf>
    <dxf>
      <font>
        <color theme="0" tint="-4.9989318521683403E-2"/>
      </font>
    </dxf>
    <dxf>
      <numFmt numFmtId="13" formatCode="0%"/>
    </dxf>
    <dxf>
      <font>
        <color theme="0" tint="-4.9989318521683403E-2"/>
      </font>
    </dxf>
    <dxf>
      <font>
        <color theme="0" tint="-4.9989318521683403E-2"/>
      </font>
    </dxf>
    <dxf>
      <font>
        <color theme="0" tint="-4.9989318521683403E-2"/>
      </font>
    </dxf>
    <dxf>
      <font>
        <color theme="0" tint="-4.9989318521683403E-2"/>
      </font>
    </dxf>
    <dxf>
      <font>
        <b/>
        <i val="0"/>
      </font>
      <fill>
        <patternFill>
          <bgColor rgb="FFFFFFCC"/>
        </patternFill>
      </fill>
    </dxf>
    <dxf>
      <font>
        <b/>
        <i val="0"/>
      </font>
      <fill>
        <patternFill>
          <bgColor rgb="FFFFFFCC"/>
        </patternFill>
      </fill>
    </dxf>
    <dxf>
      <font>
        <b/>
        <i val="0"/>
      </font>
      <fill>
        <patternFill>
          <bgColor rgb="FFFFFFCC"/>
        </patternFill>
      </fill>
    </dxf>
    <dxf>
      <fill>
        <patternFill>
          <bgColor rgb="FFCCFF99"/>
        </patternFill>
      </fill>
    </dxf>
    <dxf>
      <fill>
        <patternFill>
          <bgColor rgb="FFFFCCCC"/>
        </patternFill>
      </fill>
    </dxf>
    <dxf>
      <font>
        <color theme="0" tint="-4.9989318521683403E-2"/>
      </font>
    </dxf>
    <dxf>
      <numFmt numFmtId="13" formatCode="0%"/>
    </dxf>
    <dxf>
      <font>
        <color theme="0" tint="-4.9989318521683403E-2"/>
      </font>
    </dxf>
    <dxf>
      <font>
        <color theme="0" tint="-4.9989318521683403E-2"/>
      </font>
    </dxf>
    <dxf>
      <font>
        <color theme="0" tint="-4.9989318521683403E-2"/>
      </font>
    </dxf>
    <dxf>
      <font>
        <color theme="0" tint="-4.9989318521683403E-2"/>
      </font>
    </dxf>
    <dxf>
      <font>
        <b/>
        <i val="0"/>
      </font>
      <fill>
        <patternFill>
          <bgColor rgb="FFFFFFCC"/>
        </patternFill>
      </fill>
    </dxf>
    <dxf>
      <font>
        <b/>
        <i val="0"/>
      </font>
      <fill>
        <patternFill>
          <bgColor rgb="FFFFFFCC"/>
        </patternFill>
      </fill>
    </dxf>
    <dxf>
      <font>
        <b/>
        <i val="0"/>
      </font>
      <fill>
        <patternFill>
          <bgColor rgb="FFFFFFCC"/>
        </patternFill>
      </fill>
    </dxf>
    <dxf>
      <fill>
        <patternFill>
          <bgColor rgb="FFCCFF99"/>
        </patternFill>
      </fill>
    </dxf>
    <dxf>
      <fill>
        <patternFill>
          <bgColor rgb="FFFFCCCC"/>
        </patternFill>
      </fill>
    </dxf>
  </dxfs>
  <tableStyles count="0" defaultTableStyle="TableStyleMedium2" defaultPivotStyle="PivotStyleLight16"/>
  <colors>
    <mruColors>
      <color rgb="FFFFFFCC"/>
      <color rgb="FF000000"/>
      <color rgb="FFFFFF99"/>
      <color rgb="FFFFE26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nl-NL" b="1"/>
              <a:t>Bénéfices non-quantifiables</a:t>
            </a:r>
          </a:p>
        </c:rich>
      </c:tx>
      <c:layout>
        <c:manualLayout>
          <c:xMode val="edge"/>
          <c:yMode val="edge"/>
          <c:x val="6.2027727918752634E-2"/>
          <c:y val="2.583137886649555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v>Importance</c:v>
          </c:tx>
          <c:spPr>
            <a:ln w="28575" cap="rnd">
              <a:solidFill>
                <a:schemeClr val="accent1"/>
              </a:solidFill>
              <a:round/>
            </a:ln>
            <a:effectLst/>
          </c:spPr>
          <c:marker>
            <c:symbol val="none"/>
          </c:marker>
          <c:cat>
            <c:strRef>
              <c:f>'Exoskeleton CBA tool'!$B$129:$B$135</c:f>
              <c:strCache>
                <c:ptCount val="7"/>
                <c:pt idx="0">
                  <c:v>moins fatigué en fin de journée</c:v>
                </c:pt>
                <c:pt idx="1">
                  <c:v>augmentation de l'attractivité de l'emploi</c:v>
                </c:pt>
                <c:pt idx="2">
                  <c:v>rassurant, sentiment de protection</c:v>
                </c:pt>
                <c:pt idx="3">
                  <c:v>image professionnelle aux clients</c:v>
                </c:pt>
                <c:pt idx="4">
                  <c:v>image professionnelle aux (nouveaux) employés</c:v>
                </c:pt>
                <c:pt idx="5">
                  <c:v>....... (ajouter un avantage)</c:v>
                </c:pt>
                <c:pt idx="6">
                  <c:v>....... (ajouter un avantage)</c:v>
                </c:pt>
              </c:strCache>
            </c:strRef>
          </c:cat>
          <c:val>
            <c:numRef>
              <c:f>'Exoskeleton CBA tool'!$C$129:$C$135</c:f>
              <c:numCache>
                <c:formatCode>General</c:formatCode>
                <c:ptCount val="7"/>
                <c:pt idx="0">
                  <c:v>0.9</c:v>
                </c:pt>
                <c:pt idx="1">
                  <c:v>0.9</c:v>
                </c:pt>
                <c:pt idx="2">
                  <c:v>0.9</c:v>
                </c:pt>
                <c:pt idx="3">
                  <c:v>0.9</c:v>
                </c:pt>
                <c:pt idx="4">
                  <c:v>0.9</c:v>
                </c:pt>
                <c:pt idx="5">
                  <c:v>0.9</c:v>
                </c:pt>
                <c:pt idx="6">
                  <c:v>0.9</c:v>
                </c:pt>
              </c:numCache>
            </c:numRef>
          </c:val>
          <c:extLst>
            <c:ext xmlns:c16="http://schemas.microsoft.com/office/drawing/2014/chart" uri="{C3380CC4-5D6E-409C-BE32-E72D297353CC}">
              <c16:uniqueId val="{00000000-474B-4307-975B-CD3C5A69F046}"/>
            </c:ext>
          </c:extLst>
        </c:ser>
        <c:ser>
          <c:idx val="1"/>
          <c:order val="1"/>
          <c:tx>
            <c:v>Avantage</c:v>
          </c:tx>
          <c:spPr>
            <a:ln w="28575" cap="rnd">
              <a:solidFill>
                <a:schemeClr val="accent2"/>
              </a:solidFill>
              <a:round/>
            </a:ln>
            <a:effectLst/>
          </c:spPr>
          <c:marker>
            <c:symbol val="none"/>
          </c:marker>
          <c:cat>
            <c:strRef>
              <c:f>'Exoskeleton CBA tool'!$B$129:$B$135</c:f>
              <c:strCache>
                <c:ptCount val="7"/>
                <c:pt idx="0">
                  <c:v>moins fatigué en fin de journée</c:v>
                </c:pt>
                <c:pt idx="1">
                  <c:v>augmentation de l'attractivité de l'emploi</c:v>
                </c:pt>
                <c:pt idx="2">
                  <c:v>rassurant, sentiment de protection</c:v>
                </c:pt>
                <c:pt idx="3">
                  <c:v>image professionnelle aux clients</c:v>
                </c:pt>
                <c:pt idx="4">
                  <c:v>image professionnelle aux (nouveaux) employés</c:v>
                </c:pt>
                <c:pt idx="5">
                  <c:v>....... (ajouter un avantage)</c:v>
                </c:pt>
                <c:pt idx="6">
                  <c:v>....... (ajouter un avantage)</c:v>
                </c:pt>
              </c:strCache>
            </c:strRef>
          </c:cat>
          <c:val>
            <c:numRef>
              <c:f>'Exoskeleton CBA tool'!$D$129:$D$135</c:f>
              <c:numCache>
                <c:formatCode>General</c:formatCode>
                <c:ptCount val="7"/>
                <c:pt idx="0">
                  <c:v>3</c:v>
                </c:pt>
                <c:pt idx="1">
                  <c:v>3</c:v>
                </c:pt>
                <c:pt idx="2">
                  <c:v>3</c:v>
                </c:pt>
                <c:pt idx="3">
                  <c:v>3</c:v>
                </c:pt>
                <c:pt idx="4">
                  <c:v>3</c:v>
                </c:pt>
                <c:pt idx="5">
                  <c:v>3</c:v>
                </c:pt>
                <c:pt idx="6">
                  <c:v>3</c:v>
                </c:pt>
              </c:numCache>
            </c:numRef>
          </c:val>
          <c:extLst>
            <c:ext xmlns:c16="http://schemas.microsoft.com/office/drawing/2014/chart" uri="{C3380CC4-5D6E-409C-BE32-E72D297353CC}">
              <c16:uniqueId val="{00000001-474B-4307-975B-CD3C5A69F046}"/>
            </c:ext>
          </c:extLst>
        </c:ser>
        <c:dLbls>
          <c:showLegendKey val="0"/>
          <c:showVal val="0"/>
          <c:showCatName val="0"/>
          <c:showSerName val="0"/>
          <c:showPercent val="0"/>
          <c:showBubbleSize val="0"/>
        </c:dLbls>
        <c:axId val="209919208"/>
        <c:axId val="209922816"/>
      </c:radarChart>
      <c:catAx>
        <c:axId val="20991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209922816"/>
        <c:crosses val="autoZero"/>
        <c:auto val="1"/>
        <c:lblAlgn val="ctr"/>
        <c:lblOffset val="100"/>
        <c:noMultiLvlLbl val="0"/>
      </c:catAx>
      <c:valAx>
        <c:axId val="2099228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09919208"/>
        <c:crosses val="autoZero"/>
        <c:crossBetween val="between"/>
        <c:majorUnit val="1"/>
        <c:minorUnit val="1"/>
      </c:valAx>
      <c:spPr>
        <a:noFill/>
        <a:ln>
          <a:noFill/>
        </a:ln>
        <a:effectLst/>
      </c:spPr>
    </c:plotArea>
    <c:legend>
      <c:legendPos val="t"/>
      <c:layout>
        <c:manualLayout>
          <c:xMode val="edge"/>
          <c:yMode val="edge"/>
          <c:x val="0.35735495401064538"/>
          <c:y val="0.11994085318041281"/>
          <c:w val="0.30045174564953059"/>
          <c:h val="4.126117021733358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accent1">
          <a:lumMod val="7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nl-NL" b="1"/>
              <a:t>Bénéfices non-quantifiables</a:t>
            </a:r>
          </a:p>
        </c:rich>
      </c:tx>
      <c:layout>
        <c:manualLayout>
          <c:xMode val="edge"/>
          <c:yMode val="edge"/>
          <c:x val="6.2027727918752634E-2"/>
          <c:y val="2.583137886649555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v>Importance</c:v>
          </c:tx>
          <c:spPr>
            <a:ln w="28575" cap="rnd">
              <a:solidFill>
                <a:schemeClr val="accent1"/>
              </a:solidFill>
              <a:round/>
            </a:ln>
            <a:effectLst/>
          </c:spPr>
          <c:marker>
            <c:symbol val="none"/>
          </c:marker>
          <c:cat>
            <c:strRef>
              <c:f>Exemple!$B$129:$B$135</c:f>
              <c:strCache>
                <c:ptCount val="7"/>
                <c:pt idx="0">
                  <c:v>moins fatigué en fin de journée</c:v>
                </c:pt>
                <c:pt idx="1">
                  <c:v>augmentation de l'attractivité de l'emploi</c:v>
                </c:pt>
                <c:pt idx="2">
                  <c:v>rassurant, sentiment de protection</c:v>
                </c:pt>
                <c:pt idx="3">
                  <c:v>image professionnelle aux clients</c:v>
                </c:pt>
                <c:pt idx="4">
                  <c:v>image professionnelle aux (nouveaux) employés</c:v>
                </c:pt>
                <c:pt idx="5">
                  <c:v>....... (ajouter un avantage)</c:v>
                </c:pt>
                <c:pt idx="6">
                  <c:v>....... (ajouter un avantage)</c:v>
                </c:pt>
              </c:strCache>
            </c:strRef>
          </c:cat>
          <c:val>
            <c:numRef>
              <c:f>Exemple!$C$129:$C$135</c:f>
              <c:numCache>
                <c:formatCode>General</c:formatCode>
                <c:ptCount val="7"/>
                <c:pt idx="0">
                  <c:v>3.9</c:v>
                </c:pt>
                <c:pt idx="1">
                  <c:v>3.9</c:v>
                </c:pt>
                <c:pt idx="2">
                  <c:v>1.9</c:v>
                </c:pt>
                <c:pt idx="3">
                  <c:v>2.9</c:v>
                </c:pt>
                <c:pt idx="4">
                  <c:v>3.9</c:v>
                </c:pt>
                <c:pt idx="5">
                  <c:v>3.9</c:v>
                </c:pt>
                <c:pt idx="6">
                  <c:v>3.9</c:v>
                </c:pt>
              </c:numCache>
            </c:numRef>
          </c:val>
          <c:extLst>
            <c:ext xmlns:c16="http://schemas.microsoft.com/office/drawing/2014/chart" uri="{C3380CC4-5D6E-409C-BE32-E72D297353CC}">
              <c16:uniqueId val="{00000000-13C1-4ADD-BF36-FA346B344F6F}"/>
            </c:ext>
          </c:extLst>
        </c:ser>
        <c:ser>
          <c:idx val="1"/>
          <c:order val="1"/>
          <c:tx>
            <c:v>Avantage</c:v>
          </c:tx>
          <c:spPr>
            <a:ln w="28575" cap="rnd">
              <a:solidFill>
                <a:schemeClr val="accent2"/>
              </a:solidFill>
              <a:round/>
            </a:ln>
            <a:effectLst/>
          </c:spPr>
          <c:marker>
            <c:symbol val="none"/>
          </c:marker>
          <c:cat>
            <c:strRef>
              <c:f>Exemple!$B$129:$B$135</c:f>
              <c:strCache>
                <c:ptCount val="7"/>
                <c:pt idx="0">
                  <c:v>moins fatigué en fin de journée</c:v>
                </c:pt>
                <c:pt idx="1">
                  <c:v>augmentation de l'attractivité de l'emploi</c:v>
                </c:pt>
                <c:pt idx="2">
                  <c:v>rassurant, sentiment de protection</c:v>
                </c:pt>
                <c:pt idx="3">
                  <c:v>image professionnelle aux clients</c:v>
                </c:pt>
                <c:pt idx="4">
                  <c:v>image professionnelle aux (nouveaux) employés</c:v>
                </c:pt>
                <c:pt idx="5">
                  <c:v>....... (ajouter un avantage)</c:v>
                </c:pt>
                <c:pt idx="6">
                  <c:v>....... (ajouter un avantage)</c:v>
                </c:pt>
              </c:strCache>
            </c:strRef>
          </c:cat>
          <c:val>
            <c:numRef>
              <c:f>Exemple!$D$129:$D$135</c:f>
              <c:numCache>
                <c:formatCode>General</c:formatCode>
                <c:ptCount val="7"/>
                <c:pt idx="0">
                  <c:v>4</c:v>
                </c:pt>
                <c:pt idx="1">
                  <c:v>3</c:v>
                </c:pt>
                <c:pt idx="2">
                  <c:v>2</c:v>
                </c:pt>
                <c:pt idx="3">
                  <c:v>2</c:v>
                </c:pt>
                <c:pt idx="4">
                  <c:v>3</c:v>
                </c:pt>
                <c:pt idx="5">
                  <c:v>4</c:v>
                </c:pt>
                <c:pt idx="6">
                  <c:v>4</c:v>
                </c:pt>
              </c:numCache>
            </c:numRef>
          </c:val>
          <c:extLst>
            <c:ext xmlns:c16="http://schemas.microsoft.com/office/drawing/2014/chart" uri="{C3380CC4-5D6E-409C-BE32-E72D297353CC}">
              <c16:uniqueId val="{00000001-13C1-4ADD-BF36-FA346B344F6F}"/>
            </c:ext>
          </c:extLst>
        </c:ser>
        <c:dLbls>
          <c:showLegendKey val="0"/>
          <c:showVal val="0"/>
          <c:showCatName val="0"/>
          <c:showSerName val="0"/>
          <c:showPercent val="0"/>
          <c:showBubbleSize val="0"/>
        </c:dLbls>
        <c:axId val="209919208"/>
        <c:axId val="209922816"/>
      </c:radarChart>
      <c:catAx>
        <c:axId val="20991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209922816"/>
        <c:crosses val="autoZero"/>
        <c:auto val="1"/>
        <c:lblAlgn val="ctr"/>
        <c:lblOffset val="100"/>
        <c:noMultiLvlLbl val="0"/>
      </c:catAx>
      <c:valAx>
        <c:axId val="2099228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09919208"/>
        <c:crosses val="autoZero"/>
        <c:crossBetween val="between"/>
        <c:majorUnit val="1"/>
        <c:minorUnit val="1"/>
      </c:valAx>
      <c:spPr>
        <a:noFill/>
        <a:ln>
          <a:noFill/>
        </a:ln>
        <a:effectLst/>
      </c:spPr>
    </c:plotArea>
    <c:legend>
      <c:legendPos val="t"/>
      <c:layout>
        <c:manualLayout>
          <c:xMode val="edge"/>
          <c:yMode val="edge"/>
          <c:x val="0.35735495401064538"/>
          <c:y val="0.11994085318041281"/>
          <c:w val="0.30045174564953059"/>
          <c:h val="4.126117021733358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accent1">
          <a:lumMod val="7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11</xdr:col>
      <xdr:colOff>1387929</xdr:colOff>
      <xdr:row>0</xdr:row>
      <xdr:rowOff>27214</xdr:rowOff>
    </xdr:from>
    <xdr:to>
      <xdr:col>11</xdr:col>
      <xdr:colOff>3625685</xdr:colOff>
      <xdr:row>1</xdr:row>
      <xdr:rowOff>183121</xdr:rowOff>
    </xdr:to>
    <xdr:pic>
      <xdr:nvPicPr>
        <xdr:cNvPr id="3" name="Google Shape;240;p40" descr="A picture containing screenshot&#10;&#10;Description automatically generated">
          <a:extLst>
            <a:ext uri="{FF2B5EF4-FFF2-40B4-BE49-F238E27FC236}">
              <a16:creationId xmlns:a16="http://schemas.microsoft.com/office/drawing/2014/main" id="{A5CBAA37-A0F9-4A41-BB4B-C89997517F1E}"/>
            </a:ext>
          </a:extLst>
        </xdr:cNvPr>
        <xdr:cNvPicPr preferRelativeResize="0"/>
      </xdr:nvPicPr>
      <xdr:blipFill rotWithShape="1">
        <a:blip xmlns:r="http://schemas.openxmlformats.org/officeDocument/2006/relationships" r:embed="rId1">
          <a:alphaModFix/>
        </a:blip>
        <a:srcRect/>
        <a:stretch/>
      </xdr:blipFill>
      <xdr:spPr>
        <a:xfrm>
          <a:off x="11322504" y="27214"/>
          <a:ext cx="2237756" cy="879807"/>
        </a:xfrm>
        <a:prstGeom prst="rect">
          <a:avLst/>
        </a:prstGeom>
        <a:noFill/>
        <a:ln>
          <a:noFill/>
        </a:ln>
      </xdr:spPr>
    </xdr:pic>
    <xdr:clientData/>
  </xdr:twoCellAnchor>
  <xdr:twoCellAnchor editAs="oneCell">
    <xdr:from>
      <xdr:col>11</xdr:col>
      <xdr:colOff>3907091</xdr:colOff>
      <xdr:row>0</xdr:row>
      <xdr:rowOff>137310</xdr:rowOff>
    </xdr:from>
    <xdr:to>
      <xdr:col>11</xdr:col>
      <xdr:colOff>5919104</xdr:colOff>
      <xdr:row>1</xdr:row>
      <xdr:rowOff>45655</xdr:rowOff>
    </xdr:to>
    <xdr:pic>
      <xdr:nvPicPr>
        <xdr:cNvPr id="4" name="Picture 3">
          <a:extLst>
            <a:ext uri="{FF2B5EF4-FFF2-40B4-BE49-F238E27FC236}">
              <a16:creationId xmlns:a16="http://schemas.microsoft.com/office/drawing/2014/main" id="{279053B0-4F98-43C7-A549-6553A3842E66}"/>
            </a:ext>
          </a:extLst>
        </xdr:cNvPr>
        <xdr:cNvPicPr>
          <a:picLocks noChangeAspect="1"/>
        </xdr:cNvPicPr>
      </xdr:nvPicPr>
      <xdr:blipFill>
        <a:blip xmlns:r="http://schemas.openxmlformats.org/officeDocument/2006/relationships" r:embed="rId2"/>
        <a:stretch>
          <a:fillRect/>
        </a:stretch>
      </xdr:blipFill>
      <xdr:spPr>
        <a:xfrm>
          <a:off x="13841666" y="137310"/>
          <a:ext cx="2012013" cy="632245"/>
        </a:xfrm>
        <a:prstGeom prst="rect">
          <a:avLst/>
        </a:prstGeom>
      </xdr:spPr>
    </xdr:pic>
    <xdr:clientData/>
  </xdr:twoCellAnchor>
  <xdr:twoCellAnchor editAs="oneCell">
    <xdr:from>
      <xdr:col>4</xdr:col>
      <xdr:colOff>504825</xdr:colOff>
      <xdr:row>5</xdr:row>
      <xdr:rowOff>142875</xdr:rowOff>
    </xdr:from>
    <xdr:to>
      <xdr:col>11</xdr:col>
      <xdr:colOff>4914900</xdr:colOff>
      <xdr:row>37</xdr:row>
      <xdr:rowOff>152400</xdr:rowOff>
    </xdr:to>
    <xdr:pic>
      <xdr:nvPicPr>
        <xdr:cNvPr id="10" name="Picture 9">
          <a:extLst>
            <a:ext uri="{FF2B5EF4-FFF2-40B4-BE49-F238E27FC236}">
              <a16:creationId xmlns:a16="http://schemas.microsoft.com/office/drawing/2014/main" id="{91B1808A-93EE-4DD1-8273-672A2D1F5A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8300" y="1628775"/>
          <a:ext cx="9401175" cy="610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19050</xdr:colOff>
      <xdr:row>3</xdr:row>
      <xdr:rowOff>171450</xdr:rowOff>
    </xdr:from>
    <xdr:ext cx="4162425" cy="6962775"/>
    <xdr:sp macro="" textlink="">
      <xdr:nvSpPr>
        <xdr:cNvPr id="11" name="TextBox 10">
          <a:extLst>
            <a:ext uri="{FF2B5EF4-FFF2-40B4-BE49-F238E27FC236}">
              <a16:creationId xmlns:a16="http://schemas.microsoft.com/office/drawing/2014/main" id="{5B1E376B-86E4-4479-8E22-B425051C353A}"/>
            </a:ext>
          </a:extLst>
        </xdr:cNvPr>
        <xdr:cNvSpPr txBox="1"/>
      </xdr:nvSpPr>
      <xdr:spPr>
        <a:xfrm>
          <a:off x="209550" y="1276350"/>
          <a:ext cx="4162425" cy="6962775"/>
        </a:xfrm>
        <a:prstGeom prst="rect">
          <a:avLst/>
        </a:prstGeom>
        <a:solidFill>
          <a:srgbClr val="FFFFCC"/>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NL" sz="1400"/>
            <a:t>Bienvenue dans l'outil d'analyse coûts-bénéfices de l'exosquelette!</a:t>
          </a:r>
        </a:p>
        <a:p>
          <a:endParaRPr lang="nl-NL" sz="1400"/>
        </a:p>
        <a:p>
          <a:r>
            <a:rPr lang="nl-NL" sz="1400"/>
            <a:t>Cet outil vous aide à décider de l'opportunité commerciale d'investir dans un ou plusieurs exosquelettes (XOS). L'outil intègre les effets monétaires et non-monétaires de l'utilisation d'un exosquelette. C'est important car tous les avantages ne peuvent pas être quantifiés avec précision. Et même pour ceux qui peuvent être quantifiés, il peut être difficile d'obtenir tous les chiffres pertinents. Certains chiffres doivent être estimés, tout particulièrement si l'exosquelette n'a pas été testé dans un environnement contrôlé permettant de tirer des conclusions, par exemple sur les effets sur la productivité ou les effets sur les taux d'erreur.</a:t>
          </a:r>
        </a:p>
        <a:p>
          <a:endParaRPr lang="nl-NL" sz="1400"/>
        </a:p>
        <a:p>
          <a:r>
            <a:rPr lang="nl-NL" sz="1400"/>
            <a:t>C'est</a:t>
          </a:r>
          <a:r>
            <a:rPr lang="nl-NL" sz="1400" baseline="0"/>
            <a:t> la raison pour laquelle</a:t>
          </a:r>
          <a:r>
            <a:rPr lang="nl-NL" sz="1400"/>
            <a:t> nous recommendons</a:t>
          </a:r>
          <a:r>
            <a:rPr lang="nl-NL" sz="1400" baseline="0"/>
            <a:t> une approche participative pour remplir l'outil. </a:t>
          </a:r>
          <a:r>
            <a:rPr lang="nl-NL" sz="1400"/>
            <a:t>Si les estimations sont faites avec tous les partis concernées, le résultat de l'analyse sera plus crédible.</a:t>
          </a:r>
        </a:p>
        <a:p>
          <a:endParaRPr lang="nl-NL" sz="1400"/>
        </a:p>
        <a:p>
          <a:r>
            <a:rPr lang="nl-NL" sz="1400" i="1"/>
            <a:t>Remplir l'outil</a:t>
          </a:r>
        </a:p>
        <a:p>
          <a:r>
            <a:rPr lang="nl-NL" sz="1400"/>
            <a:t>Les champs gris et blanc nécessitent une saisie. L'entrée pour les champs blancs peut être ignoré.</a:t>
          </a:r>
          <a:r>
            <a:rPr lang="nl-NL" sz="1400" baseline="0"/>
            <a:t> </a:t>
          </a:r>
          <a:r>
            <a:rPr lang="nl-NL" sz="1400"/>
            <a:t> Dans ce cas, les valeurs par défaut mentionnées sont utilisées.</a:t>
          </a:r>
        </a:p>
        <a:p>
          <a:endParaRPr lang="nl-NL" sz="1400"/>
        </a:p>
        <a:p>
          <a:r>
            <a:rPr lang="nl-NL" sz="1400"/>
            <a:t>Cet outil a été développé par TNO pour le projet Exskallerate. Pour plus d'information veuillez contacter: frank.krause@tno.nl</a:t>
          </a:r>
        </a:p>
        <a:p>
          <a:endParaRPr lang="nl-NL" sz="1400"/>
        </a:p>
        <a:p>
          <a:r>
            <a:rPr lang="nl-NL" sz="1200"/>
            <a:t>Traduit de l'anglais à l'aide de Google Translate</a:t>
          </a:r>
        </a:p>
      </xdr:txBody>
    </xdr:sp>
    <xdr:clientData/>
  </xdr:oneCellAnchor>
  <xdr:oneCellAnchor>
    <xdr:from>
      <xdr:col>11</xdr:col>
      <xdr:colOff>1552574</xdr:colOff>
      <xdr:row>15</xdr:row>
      <xdr:rowOff>47625</xdr:rowOff>
    </xdr:from>
    <xdr:ext cx="3190876" cy="609013"/>
    <xdr:sp macro="" textlink="">
      <xdr:nvSpPr>
        <xdr:cNvPr id="13" name="TextBox 12">
          <a:extLst>
            <a:ext uri="{FF2B5EF4-FFF2-40B4-BE49-F238E27FC236}">
              <a16:creationId xmlns:a16="http://schemas.microsoft.com/office/drawing/2014/main" id="{7D622E35-3D32-4BC6-8EBF-CCB5FFECDCEC}"/>
            </a:ext>
          </a:extLst>
        </xdr:cNvPr>
        <xdr:cNvSpPr txBox="1"/>
      </xdr:nvSpPr>
      <xdr:spPr>
        <a:xfrm>
          <a:off x="11487149" y="3438525"/>
          <a:ext cx="3190876" cy="609013"/>
        </a:xfrm>
        <a:prstGeom prst="rect">
          <a:avLst/>
        </a:prstGeom>
        <a:solidFill>
          <a:srgbClr val="FFFFCC"/>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100"/>
            <a:t>Les champs gris nécessitent une saisie</a:t>
          </a:r>
        </a:p>
        <a:p>
          <a:r>
            <a:rPr lang="nl-NL" sz="1100"/>
            <a:t>Les champs blancs sont facultatifs. S'ils ne sont pas remplis, la valeur par défaut mentionnée est utilisée</a:t>
          </a:r>
        </a:p>
      </xdr:txBody>
    </xdr:sp>
    <xdr:clientData/>
  </xdr:oneCellAnchor>
  <xdr:twoCellAnchor>
    <xdr:from>
      <xdr:col>11</xdr:col>
      <xdr:colOff>295275</xdr:colOff>
      <xdr:row>16</xdr:row>
      <xdr:rowOff>161632</xdr:rowOff>
    </xdr:from>
    <xdr:to>
      <xdr:col>11</xdr:col>
      <xdr:colOff>1552574</xdr:colOff>
      <xdr:row>17</xdr:row>
      <xdr:rowOff>47625</xdr:rowOff>
    </xdr:to>
    <xdr:cxnSp macro="">
      <xdr:nvCxnSpPr>
        <xdr:cNvPr id="15" name="Straight Arrow Connector 14">
          <a:extLst>
            <a:ext uri="{FF2B5EF4-FFF2-40B4-BE49-F238E27FC236}">
              <a16:creationId xmlns:a16="http://schemas.microsoft.com/office/drawing/2014/main" id="{19D8CBE6-F009-4A04-8CCB-AE3BE26AFCD1}"/>
            </a:ext>
          </a:extLst>
        </xdr:cNvPr>
        <xdr:cNvCxnSpPr>
          <a:stCxn id="13" idx="1"/>
        </xdr:cNvCxnSpPr>
      </xdr:nvCxnSpPr>
      <xdr:spPr>
        <a:xfrm flipH="1">
          <a:off x="10229850" y="3743032"/>
          <a:ext cx="1257299" cy="7649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314325</xdr:colOff>
      <xdr:row>16</xdr:row>
      <xdr:rowOff>161632</xdr:rowOff>
    </xdr:from>
    <xdr:to>
      <xdr:col>11</xdr:col>
      <xdr:colOff>1552574</xdr:colOff>
      <xdr:row>23</xdr:row>
      <xdr:rowOff>66675</xdr:rowOff>
    </xdr:to>
    <xdr:cxnSp macro="">
      <xdr:nvCxnSpPr>
        <xdr:cNvPr id="17" name="Straight Arrow Connector 16">
          <a:extLst>
            <a:ext uri="{FF2B5EF4-FFF2-40B4-BE49-F238E27FC236}">
              <a16:creationId xmlns:a16="http://schemas.microsoft.com/office/drawing/2014/main" id="{55A79652-A651-4354-9A1A-052B8E481CE1}"/>
            </a:ext>
          </a:extLst>
        </xdr:cNvPr>
        <xdr:cNvCxnSpPr>
          <a:stCxn id="13" idx="1"/>
        </xdr:cNvCxnSpPr>
      </xdr:nvCxnSpPr>
      <xdr:spPr>
        <a:xfrm flipH="1">
          <a:off x="10248900" y="3743032"/>
          <a:ext cx="1238249" cy="123854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302561</xdr:colOff>
      <xdr:row>110</xdr:row>
      <xdr:rowOff>44823</xdr:rowOff>
    </xdr:from>
    <xdr:to>
      <xdr:col>11</xdr:col>
      <xdr:colOff>4684059</xdr:colOff>
      <xdr:row>140</xdr:row>
      <xdr:rowOff>33619</xdr:rowOff>
    </xdr:to>
    <xdr:graphicFrame macro="">
      <xdr:nvGraphicFramePr>
        <xdr:cNvPr id="2" name="Chart 1">
          <a:extLst>
            <a:ext uri="{FF2B5EF4-FFF2-40B4-BE49-F238E27FC236}">
              <a16:creationId xmlns:a16="http://schemas.microsoft.com/office/drawing/2014/main" id="{109097C4-8B79-40FB-B539-3CAF8FBF4F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1387929</xdr:colOff>
      <xdr:row>0</xdr:row>
      <xdr:rowOff>27214</xdr:rowOff>
    </xdr:from>
    <xdr:to>
      <xdr:col>11</xdr:col>
      <xdr:colOff>3625685</xdr:colOff>
      <xdr:row>1</xdr:row>
      <xdr:rowOff>183121</xdr:rowOff>
    </xdr:to>
    <xdr:pic>
      <xdr:nvPicPr>
        <xdr:cNvPr id="3" name="Google Shape;240;p40" descr="A picture containing screenshot&#10;&#10;Description automatically generated">
          <a:extLst>
            <a:ext uri="{FF2B5EF4-FFF2-40B4-BE49-F238E27FC236}">
              <a16:creationId xmlns:a16="http://schemas.microsoft.com/office/drawing/2014/main" id="{74A6B5D2-75CA-4A6D-8679-C436F8796D0A}"/>
            </a:ext>
          </a:extLst>
        </xdr:cNvPr>
        <xdr:cNvPicPr preferRelativeResize="0"/>
      </xdr:nvPicPr>
      <xdr:blipFill rotWithShape="1">
        <a:blip xmlns:r="http://schemas.openxmlformats.org/officeDocument/2006/relationships" r:embed="rId2">
          <a:alphaModFix/>
        </a:blip>
        <a:srcRect/>
        <a:stretch/>
      </xdr:blipFill>
      <xdr:spPr>
        <a:xfrm>
          <a:off x="11321143" y="27214"/>
          <a:ext cx="2237756" cy="877086"/>
        </a:xfrm>
        <a:prstGeom prst="rect">
          <a:avLst/>
        </a:prstGeom>
        <a:noFill/>
        <a:ln>
          <a:noFill/>
        </a:ln>
      </xdr:spPr>
    </xdr:pic>
    <xdr:clientData/>
  </xdr:twoCellAnchor>
  <xdr:twoCellAnchor editAs="oneCell">
    <xdr:from>
      <xdr:col>11</xdr:col>
      <xdr:colOff>3907091</xdr:colOff>
      <xdr:row>0</xdr:row>
      <xdr:rowOff>137310</xdr:rowOff>
    </xdr:from>
    <xdr:to>
      <xdr:col>11</xdr:col>
      <xdr:colOff>5919104</xdr:colOff>
      <xdr:row>1</xdr:row>
      <xdr:rowOff>45655</xdr:rowOff>
    </xdr:to>
    <xdr:pic>
      <xdr:nvPicPr>
        <xdr:cNvPr id="4" name="Picture 3">
          <a:extLst>
            <a:ext uri="{FF2B5EF4-FFF2-40B4-BE49-F238E27FC236}">
              <a16:creationId xmlns:a16="http://schemas.microsoft.com/office/drawing/2014/main" id="{9AD106B4-0D79-4B56-8165-D50586BF823C}"/>
            </a:ext>
          </a:extLst>
        </xdr:cNvPr>
        <xdr:cNvPicPr>
          <a:picLocks noChangeAspect="1"/>
        </xdr:cNvPicPr>
      </xdr:nvPicPr>
      <xdr:blipFill>
        <a:blip xmlns:r="http://schemas.openxmlformats.org/officeDocument/2006/relationships" r:embed="rId3"/>
        <a:stretch>
          <a:fillRect/>
        </a:stretch>
      </xdr:blipFill>
      <xdr:spPr>
        <a:xfrm>
          <a:off x="13840305" y="137310"/>
          <a:ext cx="2012013" cy="629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291355</xdr:colOff>
      <xdr:row>111</xdr:row>
      <xdr:rowOff>22411</xdr:rowOff>
    </xdr:from>
    <xdr:to>
      <xdr:col>11</xdr:col>
      <xdr:colOff>4672853</xdr:colOff>
      <xdr:row>141</xdr:row>
      <xdr:rowOff>11207</xdr:rowOff>
    </xdr:to>
    <xdr:graphicFrame macro="">
      <xdr:nvGraphicFramePr>
        <xdr:cNvPr id="2" name="Chart 1">
          <a:extLst>
            <a:ext uri="{FF2B5EF4-FFF2-40B4-BE49-F238E27FC236}">
              <a16:creationId xmlns:a16="http://schemas.microsoft.com/office/drawing/2014/main" id="{C084CA13-72B8-45A5-87B6-F4C513C62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1387929</xdr:colOff>
      <xdr:row>0</xdr:row>
      <xdr:rowOff>27214</xdr:rowOff>
    </xdr:from>
    <xdr:to>
      <xdr:col>11</xdr:col>
      <xdr:colOff>3625685</xdr:colOff>
      <xdr:row>1</xdr:row>
      <xdr:rowOff>183121</xdr:rowOff>
    </xdr:to>
    <xdr:pic>
      <xdr:nvPicPr>
        <xdr:cNvPr id="3" name="Google Shape;240;p40" descr="A picture containing screenshot&#10;&#10;Description automatically generated">
          <a:extLst>
            <a:ext uri="{FF2B5EF4-FFF2-40B4-BE49-F238E27FC236}">
              <a16:creationId xmlns:a16="http://schemas.microsoft.com/office/drawing/2014/main" id="{8C856D49-9090-4EDD-9F80-08C6C731DAAD}"/>
            </a:ext>
          </a:extLst>
        </xdr:cNvPr>
        <xdr:cNvPicPr preferRelativeResize="0"/>
      </xdr:nvPicPr>
      <xdr:blipFill rotWithShape="1">
        <a:blip xmlns:r="http://schemas.openxmlformats.org/officeDocument/2006/relationships" r:embed="rId2">
          <a:alphaModFix/>
        </a:blip>
        <a:srcRect/>
        <a:stretch/>
      </xdr:blipFill>
      <xdr:spPr>
        <a:xfrm>
          <a:off x="11617779" y="27214"/>
          <a:ext cx="2237756" cy="879807"/>
        </a:xfrm>
        <a:prstGeom prst="rect">
          <a:avLst/>
        </a:prstGeom>
        <a:noFill/>
        <a:ln>
          <a:noFill/>
        </a:ln>
      </xdr:spPr>
    </xdr:pic>
    <xdr:clientData/>
  </xdr:twoCellAnchor>
  <xdr:twoCellAnchor editAs="oneCell">
    <xdr:from>
      <xdr:col>11</xdr:col>
      <xdr:colOff>3907091</xdr:colOff>
      <xdr:row>0</xdr:row>
      <xdr:rowOff>137310</xdr:rowOff>
    </xdr:from>
    <xdr:to>
      <xdr:col>11</xdr:col>
      <xdr:colOff>5919104</xdr:colOff>
      <xdr:row>1</xdr:row>
      <xdr:rowOff>45655</xdr:rowOff>
    </xdr:to>
    <xdr:pic>
      <xdr:nvPicPr>
        <xdr:cNvPr id="4" name="Picture 3">
          <a:extLst>
            <a:ext uri="{FF2B5EF4-FFF2-40B4-BE49-F238E27FC236}">
              <a16:creationId xmlns:a16="http://schemas.microsoft.com/office/drawing/2014/main" id="{C9780E63-2ED9-424B-AD77-3000BD514A0D}"/>
            </a:ext>
          </a:extLst>
        </xdr:cNvPr>
        <xdr:cNvPicPr>
          <a:picLocks noChangeAspect="1"/>
        </xdr:cNvPicPr>
      </xdr:nvPicPr>
      <xdr:blipFill>
        <a:blip xmlns:r="http://schemas.openxmlformats.org/officeDocument/2006/relationships" r:embed="rId3"/>
        <a:stretch>
          <a:fillRect/>
        </a:stretch>
      </xdr:blipFill>
      <xdr:spPr>
        <a:xfrm>
          <a:off x="14136941" y="137310"/>
          <a:ext cx="2012013" cy="6322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FFE75-F8BA-4468-8AF5-DBCCA96DCF13}">
  <sheetPr>
    <pageSetUpPr fitToPage="1"/>
  </sheetPr>
  <dimension ref="A1:AJ191"/>
  <sheetViews>
    <sheetView tabSelected="1" zoomScaleNormal="100" workbookViewId="0">
      <pane ySplit="2" topLeftCell="A3" activePane="bottomLeft" state="frozen"/>
      <selection pane="bottomLeft" activeCell="C3" sqref="C3"/>
    </sheetView>
  </sheetViews>
  <sheetFormatPr defaultColWidth="0" defaultRowHeight="15" customHeight="1" zeroHeight="1" x14ac:dyDescent="0.25"/>
  <cols>
    <col min="1" max="1" width="2.85546875" style="10" customWidth="1"/>
    <col min="2" max="2" width="48.7109375" customWidth="1"/>
    <col min="3" max="3" width="2.42578125" customWidth="1"/>
    <col min="4" max="6" width="20" style="1" customWidth="1"/>
    <col min="7" max="7" width="6.7109375" style="1" customWidth="1"/>
    <col min="8" max="8" width="20" style="1" customWidth="1"/>
    <col min="9" max="11" width="2.7109375" customWidth="1"/>
    <col min="12" max="12" width="93.42578125" customWidth="1"/>
    <col min="13" max="13" width="4" customWidth="1"/>
    <col min="14" max="36" width="0" hidden="1" customWidth="1"/>
    <col min="37" max="16384" width="9.140625" hidden="1"/>
  </cols>
  <sheetData>
    <row r="1" spans="2:36" ht="57" customHeight="1" x14ac:dyDescent="0.25">
      <c r="B1" s="116" t="s">
        <v>176</v>
      </c>
      <c r="C1" s="31"/>
      <c r="D1" s="32"/>
      <c r="E1" s="32"/>
      <c r="F1" s="32"/>
      <c r="G1" s="32"/>
      <c r="H1" s="32"/>
      <c r="I1" s="33"/>
      <c r="J1" s="33"/>
      <c r="K1" s="33"/>
      <c r="L1" s="33"/>
      <c r="M1" s="33"/>
      <c r="Q1" s="3"/>
      <c r="R1" s="3"/>
      <c r="S1" s="3"/>
      <c r="T1" s="3"/>
      <c r="U1" s="3"/>
      <c r="V1" s="3"/>
      <c r="W1" s="3"/>
      <c r="X1" s="3"/>
      <c r="Y1" s="3"/>
      <c r="Z1" s="3"/>
      <c r="AA1" s="3"/>
      <c r="AB1" s="3"/>
      <c r="AC1" s="3"/>
      <c r="AD1" s="3"/>
      <c r="AE1" s="3"/>
      <c r="AF1" s="3"/>
      <c r="AG1" s="3"/>
      <c r="AH1" s="3"/>
      <c r="AI1" s="3"/>
      <c r="AJ1" s="3"/>
    </row>
    <row r="2" spans="2:36" ht="15" customHeight="1" x14ac:dyDescent="0.25">
      <c r="B2" s="117" t="s">
        <v>19</v>
      </c>
      <c r="C2" s="31"/>
      <c r="D2" s="32"/>
      <c r="E2" s="32"/>
      <c r="F2" s="32"/>
      <c r="G2" s="32"/>
      <c r="H2" s="32"/>
      <c r="I2" s="33"/>
      <c r="J2" s="33"/>
      <c r="K2" s="33"/>
      <c r="L2" s="33"/>
      <c r="M2" s="33"/>
      <c r="Q2" s="3"/>
      <c r="R2" s="3"/>
      <c r="S2" s="3"/>
      <c r="T2" s="3"/>
      <c r="U2" s="3"/>
      <c r="V2" s="3"/>
      <c r="W2" s="3"/>
      <c r="X2" s="3"/>
      <c r="Y2" s="3"/>
      <c r="Z2" s="3"/>
      <c r="AA2" s="3"/>
      <c r="AB2" s="3"/>
      <c r="AC2" s="3"/>
      <c r="AD2" s="3"/>
      <c r="AE2" s="3"/>
      <c r="AF2" s="3"/>
      <c r="AG2" s="3"/>
      <c r="AH2" s="3"/>
      <c r="AI2" s="3"/>
      <c r="AJ2" s="3"/>
    </row>
    <row r="3" spans="2:36" x14ac:dyDescent="0.25">
      <c r="B3" s="33"/>
      <c r="C3" s="33"/>
      <c r="D3" s="32"/>
      <c r="E3" s="32"/>
      <c r="F3" s="32"/>
      <c r="G3" s="32"/>
      <c r="H3" s="32"/>
      <c r="I3" s="33"/>
      <c r="J3" s="33"/>
      <c r="K3" s="33"/>
      <c r="L3" s="34"/>
      <c r="M3" s="33"/>
      <c r="Q3" s="3"/>
      <c r="R3" s="3"/>
      <c r="S3" s="3"/>
      <c r="T3" s="3"/>
      <c r="U3" s="3"/>
      <c r="V3" s="3"/>
      <c r="W3" s="3"/>
      <c r="X3" s="3"/>
      <c r="Y3" s="3"/>
      <c r="Z3" s="3"/>
      <c r="AA3" s="3"/>
      <c r="AB3" s="3"/>
      <c r="AC3" s="3"/>
      <c r="AD3" s="3"/>
      <c r="AE3" s="3"/>
      <c r="AF3" s="3"/>
      <c r="AG3" s="3"/>
      <c r="AH3" s="3"/>
      <c r="AI3" s="3"/>
      <c r="AJ3" s="3"/>
    </row>
    <row r="4" spans="2:36" x14ac:dyDescent="0.25">
      <c r="B4" s="34"/>
      <c r="C4" s="34"/>
      <c r="D4" s="34"/>
      <c r="E4" s="34"/>
      <c r="F4" s="34"/>
      <c r="G4" s="34"/>
      <c r="H4" s="34"/>
      <c r="I4" s="33"/>
      <c r="J4" s="33"/>
      <c r="K4" s="33"/>
      <c r="L4" s="34"/>
      <c r="M4" s="33"/>
      <c r="Q4" s="3"/>
      <c r="R4" s="3"/>
      <c r="S4" s="3"/>
      <c r="T4" s="3"/>
      <c r="U4" s="3"/>
      <c r="V4" s="3"/>
      <c r="W4" s="3"/>
      <c r="X4" s="3"/>
      <c r="Y4" s="3"/>
      <c r="Z4" s="3"/>
      <c r="AA4" s="3"/>
      <c r="AB4" s="3"/>
      <c r="AC4" s="3"/>
      <c r="AD4" s="3"/>
      <c r="AE4" s="3"/>
      <c r="AF4" s="3"/>
      <c r="AG4" s="3"/>
      <c r="AH4" s="3"/>
      <c r="AI4" s="3"/>
      <c r="AJ4" s="3"/>
    </row>
    <row r="5" spans="2:36" x14ac:dyDescent="0.25">
      <c r="B5" s="35"/>
      <c r="C5" s="33"/>
      <c r="D5" s="155"/>
      <c r="E5" s="155"/>
      <c r="F5" s="155"/>
      <c r="G5" s="32"/>
      <c r="H5" s="88"/>
      <c r="I5" s="33"/>
      <c r="J5" s="33"/>
      <c r="K5" s="33"/>
      <c r="L5" s="33"/>
      <c r="M5" s="33"/>
      <c r="Q5" s="3"/>
      <c r="R5" s="3"/>
      <c r="S5" s="3"/>
      <c r="T5" s="3"/>
      <c r="U5" s="3"/>
      <c r="V5" s="3"/>
      <c r="W5" s="3"/>
      <c r="X5" s="3"/>
      <c r="Y5" s="3"/>
      <c r="Z5" s="3"/>
      <c r="AA5" s="3"/>
      <c r="AB5" s="3"/>
      <c r="AC5" s="3"/>
      <c r="AD5" s="3"/>
      <c r="AE5" s="3"/>
      <c r="AF5" s="3"/>
      <c r="AG5" s="3"/>
      <c r="AH5" s="3"/>
      <c r="AI5" s="3"/>
      <c r="AJ5" s="3"/>
    </row>
    <row r="6" spans="2:36" x14ac:dyDescent="0.25">
      <c r="B6" s="35"/>
      <c r="C6" s="33"/>
      <c r="D6" s="155"/>
      <c r="E6" s="155"/>
      <c r="F6" s="155"/>
      <c r="G6" s="32"/>
      <c r="H6" s="32"/>
      <c r="I6" s="33"/>
      <c r="J6" s="33"/>
      <c r="K6" s="33"/>
      <c r="L6" s="33"/>
      <c r="M6" s="33"/>
      <c r="Q6" s="3"/>
      <c r="R6" s="3"/>
      <c r="S6" s="3"/>
      <c r="T6" s="3"/>
      <c r="U6" s="3"/>
      <c r="V6" s="3"/>
      <c r="W6" s="3"/>
      <c r="X6" s="3"/>
      <c r="Y6" s="3"/>
      <c r="Z6" s="3"/>
      <c r="AA6" s="3"/>
      <c r="AB6" s="3"/>
      <c r="AC6" s="3"/>
      <c r="AD6" s="3"/>
      <c r="AE6" s="3"/>
      <c r="AF6" s="3"/>
      <c r="AG6" s="3"/>
      <c r="AH6" s="3"/>
      <c r="AI6" s="3"/>
      <c r="AJ6" s="3"/>
    </row>
    <row r="7" spans="2:36" x14ac:dyDescent="0.25">
      <c r="B7" s="35"/>
      <c r="C7" s="33"/>
      <c r="D7" s="155"/>
      <c r="E7" s="155"/>
      <c r="F7" s="155"/>
      <c r="G7" s="32"/>
      <c r="H7" s="32"/>
      <c r="I7" s="33"/>
      <c r="J7" s="33"/>
      <c r="K7" s="33"/>
      <c r="L7" s="33"/>
      <c r="M7" s="33"/>
      <c r="Q7" s="3"/>
      <c r="R7" s="3"/>
      <c r="S7" s="3"/>
      <c r="T7" s="3"/>
      <c r="U7" s="3"/>
      <c r="V7" s="3"/>
      <c r="W7" s="3"/>
      <c r="X7" s="3"/>
      <c r="Y7" s="3"/>
      <c r="Z7" s="3"/>
      <c r="AA7" s="3"/>
      <c r="AB7" s="3"/>
      <c r="AC7" s="3"/>
      <c r="AD7" s="3"/>
      <c r="AE7" s="3"/>
      <c r="AF7" s="3"/>
      <c r="AG7" s="3"/>
      <c r="AH7" s="3"/>
      <c r="AI7" s="3"/>
      <c r="AJ7" s="3"/>
    </row>
    <row r="8" spans="2:36" x14ac:dyDescent="0.25">
      <c r="B8" s="33"/>
      <c r="C8" s="33"/>
      <c r="D8" s="32"/>
      <c r="E8" s="32"/>
      <c r="F8" s="32"/>
      <c r="G8" s="32"/>
      <c r="H8" s="32"/>
      <c r="I8" s="33"/>
      <c r="J8" s="33"/>
      <c r="K8" s="33"/>
      <c r="L8" s="33"/>
      <c r="M8" s="33"/>
      <c r="Q8" s="3"/>
      <c r="R8" s="3"/>
      <c r="S8" s="3"/>
      <c r="T8" s="3"/>
      <c r="U8" s="3"/>
      <c r="V8" s="3"/>
      <c r="W8" s="3"/>
      <c r="X8" s="3"/>
      <c r="Y8" s="3"/>
      <c r="Z8" s="3"/>
      <c r="AA8" s="3"/>
      <c r="AB8" s="3"/>
      <c r="AC8" s="3"/>
      <c r="AD8" s="3"/>
      <c r="AE8" s="3"/>
      <c r="AF8" s="3"/>
      <c r="AG8" s="3"/>
      <c r="AH8" s="3"/>
      <c r="AI8" s="3"/>
      <c r="AJ8" s="3"/>
    </row>
    <row r="9" spans="2:36" x14ac:dyDescent="0.25">
      <c r="B9" s="34"/>
      <c r="C9" s="34"/>
      <c r="D9" s="32"/>
      <c r="E9" s="32"/>
      <c r="F9" s="32"/>
      <c r="G9" s="32"/>
      <c r="H9" s="32"/>
      <c r="I9" s="32"/>
      <c r="J9" s="32"/>
      <c r="K9" s="32"/>
      <c r="L9" s="32"/>
      <c r="M9" s="33"/>
      <c r="Q9" s="3"/>
      <c r="R9" s="3"/>
      <c r="S9" s="3"/>
      <c r="T9" s="3"/>
      <c r="U9" s="3"/>
      <c r="V9" s="3"/>
      <c r="W9" s="3"/>
      <c r="X9" s="3"/>
      <c r="Y9" s="3"/>
      <c r="Z9" s="3"/>
      <c r="AA9" s="3"/>
      <c r="AB9" s="3"/>
      <c r="AC9" s="3"/>
      <c r="AD9" s="3"/>
      <c r="AE9" s="3"/>
      <c r="AF9" s="3"/>
      <c r="AG9" s="3"/>
      <c r="AH9" s="3"/>
      <c r="AI9" s="3"/>
      <c r="AJ9" s="3"/>
    </row>
    <row r="10" spans="2:36" x14ac:dyDescent="0.25">
      <c r="B10" s="35"/>
      <c r="C10" s="33"/>
      <c r="D10" s="44"/>
      <c r="E10" s="36"/>
      <c r="F10" s="32"/>
      <c r="G10" s="32"/>
      <c r="H10" s="32"/>
      <c r="I10" s="33"/>
      <c r="J10" s="33"/>
      <c r="K10" s="33"/>
      <c r="L10" s="33"/>
      <c r="M10" s="33"/>
      <c r="Q10" s="3"/>
      <c r="R10" s="3"/>
      <c r="S10" s="3"/>
      <c r="T10" s="3"/>
      <c r="U10" s="3"/>
      <c r="V10" s="3"/>
      <c r="W10" s="3"/>
      <c r="X10" s="3"/>
      <c r="Y10" s="3"/>
      <c r="Z10" s="3"/>
      <c r="AA10" s="3"/>
      <c r="AB10" s="3"/>
      <c r="AC10" s="3"/>
      <c r="AD10" s="3"/>
      <c r="AE10" s="3"/>
      <c r="AF10" s="3"/>
      <c r="AG10" s="3"/>
      <c r="AH10" s="3"/>
      <c r="AI10" s="3"/>
      <c r="AJ10" s="3"/>
    </row>
    <row r="11" spans="2:36" x14ac:dyDescent="0.25">
      <c r="B11" s="35"/>
      <c r="C11" s="33"/>
      <c r="D11" s="118"/>
      <c r="E11" s="36"/>
      <c r="F11" s="32"/>
      <c r="G11" s="32"/>
      <c r="H11" s="32"/>
      <c r="I11" s="33"/>
      <c r="J11" s="33"/>
      <c r="K11" s="33"/>
      <c r="L11" s="33"/>
      <c r="M11" s="33"/>
      <c r="Q11" s="3"/>
      <c r="R11" s="3"/>
      <c r="S11" s="3"/>
      <c r="T11" s="3"/>
      <c r="U11" s="3"/>
      <c r="V11" s="3"/>
      <c r="W11" s="3"/>
      <c r="X11" s="3"/>
      <c r="Y11" s="3"/>
      <c r="Z11" s="3"/>
      <c r="AA11" s="3"/>
      <c r="AB11" s="3"/>
      <c r="AC11" s="3"/>
      <c r="AD11" s="3"/>
      <c r="AE11" s="3"/>
      <c r="AF11" s="3"/>
      <c r="AG11" s="3"/>
      <c r="AH11" s="3"/>
      <c r="AI11" s="3"/>
      <c r="AJ11" s="3"/>
    </row>
    <row r="12" spans="2:36" x14ac:dyDescent="0.25">
      <c r="B12" s="35"/>
      <c r="C12" s="33"/>
      <c r="D12" s="118"/>
      <c r="E12" s="36"/>
      <c r="F12" s="32"/>
      <c r="G12" s="32"/>
      <c r="H12" s="32"/>
      <c r="I12" s="33"/>
      <c r="J12" s="33"/>
      <c r="K12" s="33"/>
      <c r="L12" s="33"/>
      <c r="M12" s="33"/>
      <c r="Q12" s="3"/>
      <c r="R12" s="3"/>
      <c r="S12" s="3"/>
      <c r="T12" s="3"/>
      <c r="U12" s="3"/>
      <c r="V12" s="3"/>
      <c r="W12" s="3"/>
      <c r="X12" s="3"/>
      <c r="Y12" s="3"/>
      <c r="Z12" s="3"/>
      <c r="AA12" s="3"/>
      <c r="AB12" s="3"/>
      <c r="AC12" s="3"/>
      <c r="AD12" s="3"/>
      <c r="AE12" s="3"/>
      <c r="AF12" s="3"/>
      <c r="AG12" s="3"/>
      <c r="AH12" s="3"/>
      <c r="AI12" s="3"/>
      <c r="AJ12" s="3"/>
    </row>
    <row r="13" spans="2:36" x14ac:dyDescent="0.25">
      <c r="B13" s="35"/>
      <c r="C13" s="33"/>
      <c r="D13" s="32"/>
      <c r="E13" s="36"/>
      <c r="F13" s="32"/>
      <c r="G13" s="32"/>
      <c r="H13" s="32"/>
      <c r="I13" s="33"/>
      <c r="J13" s="33"/>
      <c r="K13" s="33"/>
      <c r="L13" s="33"/>
      <c r="M13" s="33"/>
      <c r="Q13" s="3"/>
      <c r="R13" s="3"/>
      <c r="S13" s="3"/>
      <c r="T13" s="3"/>
      <c r="U13" s="3"/>
      <c r="V13" s="3"/>
      <c r="W13" s="3"/>
      <c r="X13" s="3"/>
      <c r="Y13" s="3"/>
      <c r="Z13" s="3"/>
      <c r="AA13" s="3"/>
      <c r="AB13" s="3"/>
      <c r="AC13" s="3"/>
      <c r="AD13" s="3"/>
      <c r="AE13" s="3"/>
      <c r="AF13" s="3"/>
      <c r="AG13" s="3"/>
      <c r="AH13" s="3"/>
      <c r="AI13" s="3"/>
      <c r="AJ13" s="3"/>
    </row>
    <row r="14" spans="2:36" x14ac:dyDescent="0.25">
      <c r="B14" s="35"/>
      <c r="C14" s="33"/>
      <c r="D14" s="119"/>
      <c r="E14" s="36"/>
      <c r="F14" s="32"/>
      <c r="G14" s="32"/>
      <c r="H14" s="32"/>
      <c r="I14" s="33"/>
      <c r="J14" s="33"/>
      <c r="K14" s="33"/>
      <c r="L14" s="33"/>
      <c r="M14" s="33"/>
      <c r="Q14" s="3"/>
      <c r="R14" s="3"/>
      <c r="S14" s="3"/>
      <c r="T14" s="3"/>
      <c r="U14" s="3"/>
      <c r="V14" s="3"/>
      <c r="W14" s="3"/>
      <c r="X14" s="3"/>
      <c r="Y14" s="3"/>
      <c r="Z14" s="3"/>
      <c r="AA14" s="3"/>
      <c r="AB14" s="3"/>
      <c r="AC14" s="3"/>
      <c r="AD14" s="3"/>
      <c r="AE14" s="3"/>
      <c r="AF14" s="3"/>
      <c r="AG14" s="3"/>
      <c r="AH14" s="3"/>
      <c r="AI14" s="3"/>
      <c r="AJ14" s="3"/>
    </row>
    <row r="15" spans="2:36" x14ac:dyDescent="0.25">
      <c r="B15" s="35"/>
      <c r="C15" s="33"/>
      <c r="D15" s="119"/>
      <c r="E15" s="36"/>
      <c r="F15" s="32"/>
      <c r="G15" s="32"/>
      <c r="H15" s="32"/>
      <c r="I15" s="33"/>
      <c r="J15" s="33"/>
      <c r="K15" s="33"/>
      <c r="L15" s="33"/>
      <c r="M15" s="33"/>
      <c r="Q15" s="3"/>
      <c r="R15" s="3"/>
      <c r="S15" s="3"/>
      <c r="T15" s="3"/>
      <c r="U15" s="3"/>
      <c r="V15" s="3"/>
      <c r="W15" s="3"/>
      <c r="X15" s="3"/>
      <c r="Y15" s="3"/>
      <c r="Z15" s="3"/>
      <c r="AA15" s="3"/>
      <c r="AB15" s="3"/>
      <c r="AC15" s="3"/>
      <c r="AD15" s="3"/>
      <c r="AE15" s="3"/>
      <c r="AF15" s="3"/>
      <c r="AG15" s="3"/>
      <c r="AH15" s="3"/>
      <c r="AI15" s="3"/>
      <c r="AJ15" s="3"/>
    </row>
    <row r="16" spans="2:36" x14ac:dyDescent="0.25">
      <c r="B16" s="35"/>
      <c r="C16" s="33"/>
      <c r="D16" s="120"/>
      <c r="E16" s="36"/>
      <c r="F16" s="32"/>
      <c r="G16" s="32"/>
      <c r="H16" s="32"/>
      <c r="I16" s="33"/>
      <c r="J16" s="33"/>
      <c r="K16" s="33"/>
      <c r="L16" s="33"/>
      <c r="M16" s="33"/>
      <c r="Q16" s="3"/>
      <c r="R16" s="3"/>
      <c r="S16" s="3"/>
      <c r="T16" s="3"/>
      <c r="U16" s="3"/>
      <c r="V16" s="3"/>
      <c r="W16" s="3"/>
      <c r="X16" s="3"/>
      <c r="Y16" s="3"/>
      <c r="Z16" s="3"/>
      <c r="AA16" s="3"/>
      <c r="AB16" s="3"/>
      <c r="AC16" s="3"/>
      <c r="AD16" s="3"/>
      <c r="AE16" s="3"/>
      <c r="AF16" s="3"/>
      <c r="AG16" s="3"/>
      <c r="AH16" s="3"/>
      <c r="AI16" s="3"/>
      <c r="AJ16" s="3"/>
    </row>
    <row r="17" spans="2:36" x14ac:dyDescent="0.25">
      <c r="B17" s="35"/>
      <c r="C17" s="33"/>
      <c r="D17" s="32"/>
      <c r="E17" s="36"/>
      <c r="F17" s="32"/>
      <c r="G17" s="32"/>
      <c r="H17" s="32"/>
      <c r="I17" s="33"/>
      <c r="J17" s="33"/>
      <c r="K17" s="33"/>
      <c r="L17" s="33"/>
      <c r="M17" s="33"/>
      <c r="Q17" s="3"/>
      <c r="R17" s="3"/>
      <c r="S17" s="3"/>
      <c r="T17" s="3"/>
      <c r="U17" s="3"/>
      <c r="V17" s="3"/>
      <c r="W17" s="3"/>
      <c r="X17" s="3"/>
      <c r="Y17" s="3"/>
      <c r="Z17" s="3"/>
      <c r="AA17" s="3"/>
      <c r="AB17" s="3"/>
      <c r="AC17" s="3"/>
      <c r="AD17" s="3"/>
      <c r="AE17" s="3"/>
      <c r="AF17" s="3"/>
      <c r="AG17" s="3"/>
      <c r="AH17" s="3"/>
      <c r="AI17" s="3"/>
      <c r="AJ17" s="3"/>
    </row>
    <row r="18" spans="2:36" x14ac:dyDescent="0.25">
      <c r="B18" s="34"/>
      <c r="C18" s="34"/>
      <c r="D18" s="32"/>
      <c r="E18" s="36"/>
      <c r="F18" s="32"/>
      <c r="G18" s="32"/>
      <c r="H18" s="32"/>
      <c r="I18" s="32"/>
      <c r="J18" s="32"/>
      <c r="K18" s="32"/>
      <c r="L18" s="32"/>
      <c r="M18" s="33"/>
      <c r="Q18" s="3"/>
      <c r="R18" s="3"/>
      <c r="S18" s="3"/>
      <c r="T18" s="3"/>
      <c r="U18" s="3"/>
      <c r="V18" s="3"/>
      <c r="W18" s="3"/>
      <c r="X18" s="3"/>
      <c r="Y18" s="3"/>
      <c r="Z18" s="3"/>
      <c r="AA18" s="3"/>
      <c r="AB18" s="3"/>
      <c r="AC18" s="3"/>
      <c r="AD18" s="3"/>
      <c r="AE18" s="3"/>
      <c r="AF18" s="3"/>
      <c r="AG18" s="3"/>
      <c r="AH18" s="3"/>
      <c r="AI18" s="3"/>
      <c r="AJ18" s="3"/>
    </row>
    <row r="19" spans="2:36" x14ac:dyDescent="0.25">
      <c r="B19" s="37"/>
      <c r="C19" s="34"/>
      <c r="D19" s="32"/>
      <c r="E19" s="36"/>
      <c r="F19" s="32"/>
      <c r="G19" s="32"/>
      <c r="H19" s="32"/>
      <c r="I19" s="33"/>
      <c r="J19" s="33"/>
      <c r="K19" s="33"/>
      <c r="L19" s="33"/>
      <c r="M19" s="33"/>
      <c r="Q19" s="3"/>
      <c r="R19" s="3"/>
      <c r="S19" s="3"/>
      <c r="T19" s="3"/>
      <c r="U19" s="3"/>
      <c r="V19" s="3"/>
      <c r="W19" s="3"/>
      <c r="X19" s="3"/>
      <c r="Y19" s="3"/>
      <c r="Z19" s="3"/>
      <c r="AA19" s="3"/>
      <c r="AB19" s="3"/>
      <c r="AC19" s="3"/>
      <c r="AD19" s="3"/>
      <c r="AE19" s="3"/>
      <c r="AF19" s="3"/>
      <c r="AG19" s="3"/>
      <c r="AH19" s="3"/>
      <c r="AI19" s="3"/>
      <c r="AJ19" s="3"/>
    </row>
    <row r="20" spans="2:36" x14ac:dyDescent="0.25">
      <c r="B20" s="35"/>
      <c r="C20" s="36"/>
      <c r="D20" s="121"/>
      <c r="E20" s="36"/>
      <c r="F20" s="32"/>
      <c r="G20" s="32"/>
      <c r="H20" s="32"/>
      <c r="I20" s="33"/>
      <c r="J20" s="33"/>
      <c r="K20" s="33"/>
      <c r="L20" s="33"/>
      <c r="M20" s="33"/>
      <c r="Q20" s="3"/>
      <c r="R20" s="3"/>
      <c r="S20" s="3"/>
      <c r="T20" s="3"/>
      <c r="U20" s="3"/>
      <c r="V20" s="3"/>
      <c r="W20" s="3"/>
      <c r="X20" s="3"/>
      <c r="Y20" s="3"/>
      <c r="Z20" s="3"/>
      <c r="AA20" s="3"/>
      <c r="AB20" s="3"/>
      <c r="AC20" s="3"/>
      <c r="AD20" s="3"/>
      <c r="AE20" s="3"/>
      <c r="AF20" s="3"/>
      <c r="AG20" s="3"/>
      <c r="AH20" s="3"/>
      <c r="AI20" s="3"/>
      <c r="AJ20" s="3"/>
    </row>
    <row r="21" spans="2:36" x14ac:dyDescent="0.25">
      <c r="B21" s="35"/>
      <c r="C21" s="36"/>
      <c r="D21" s="121"/>
      <c r="E21" s="36"/>
      <c r="F21" s="32"/>
      <c r="G21" s="32"/>
      <c r="H21" s="32"/>
      <c r="I21" s="33"/>
      <c r="J21" s="33"/>
      <c r="K21" s="33"/>
      <c r="L21" s="33"/>
      <c r="M21" s="33"/>
      <c r="Q21" s="3"/>
      <c r="R21" s="3"/>
      <c r="S21" s="3"/>
      <c r="T21" s="3"/>
      <c r="U21" s="3"/>
      <c r="V21" s="3"/>
      <c r="W21" s="3"/>
      <c r="X21" s="3"/>
      <c r="Y21" s="3"/>
      <c r="Z21" s="3"/>
      <c r="AA21" s="3"/>
      <c r="AB21" s="3"/>
      <c r="AC21" s="3"/>
      <c r="AD21" s="3"/>
      <c r="AE21" s="3"/>
      <c r="AF21" s="3"/>
      <c r="AG21" s="3"/>
      <c r="AH21" s="3"/>
      <c r="AI21" s="3"/>
      <c r="AJ21" s="3"/>
    </row>
    <row r="22" spans="2:36" x14ac:dyDescent="0.25">
      <c r="B22" s="35"/>
      <c r="C22" s="36"/>
      <c r="D22" s="121"/>
      <c r="E22" s="36"/>
      <c r="F22" s="32"/>
      <c r="G22" s="32"/>
      <c r="H22" s="32"/>
      <c r="I22" s="33"/>
      <c r="J22" s="33"/>
      <c r="K22" s="33"/>
      <c r="L22" s="33"/>
      <c r="M22" s="33"/>
      <c r="Q22" s="3"/>
      <c r="R22" s="3"/>
      <c r="S22" s="3"/>
      <c r="T22" s="3"/>
      <c r="U22" s="3"/>
      <c r="V22" s="3"/>
      <c r="W22" s="3"/>
      <c r="X22" s="3"/>
      <c r="Y22" s="3"/>
      <c r="Z22" s="3"/>
      <c r="AA22" s="3"/>
      <c r="AB22" s="3"/>
      <c r="AC22" s="3"/>
      <c r="AD22" s="3"/>
      <c r="AE22" s="3"/>
      <c r="AF22" s="3"/>
      <c r="AG22" s="3"/>
      <c r="AH22" s="3"/>
      <c r="AI22" s="3"/>
      <c r="AJ22" s="3"/>
    </row>
    <row r="23" spans="2:36" x14ac:dyDescent="0.25">
      <c r="B23" s="35"/>
      <c r="C23" s="36"/>
      <c r="D23" s="122"/>
      <c r="E23" s="36"/>
      <c r="F23" s="32"/>
      <c r="G23" s="32"/>
      <c r="H23" s="32"/>
      <c r="I23" s="33"/>
      <c r="J23" s="33"/>
      <c r="K23" s="33"/>
      <c r="L23" s="33"/>
      <c r="M23" s="33"/>
      <c r="Q23" s="3"/>
      <c r="R23" s="3"/>
      <c r="S23" s="3"/>
      <c r="T23" s="3"/>
      <c r="U23" s="3"/>
      <c r="V23" s="3"/>
      <c r="W23" s="3"/>
      <c r="X23" s="3"/>
      <c r="Y23" s="3"/>
      <c r="Z23" s="3"/>
      <c r="AA23" s="3"/>
      <c r="AB23" s="3"/>
      <c r="AC23" s="3"/>
      <c r="AD23" s="3"/>
      <c r="AE23" s="3"/>
      <c r="AF23" s="3"/>
      <c r="AG23" s="3"/>
      <c r="AH23" s="3"/>
      <c r="AI23" s="3"/>
      <c r="AJ23" s="3"/>
    </row>
    <row r="24" spans="2:36" x14ac:dyDescent="0.25">
      <c r="B24" s="35"/>
      <c r="C24" s="36"/>
      <c r="D24" s="32"/>
      <c r="E24" s="36"/>
      <c r="F24" s="32"/>
      <c r="G24" s="32"/>
      <c r="H24" s="32"/>
      <c r="I24" s="33"/>
      <c r="J24" s="33"/>
      <c r="K24" s="33"/>
      <c r="L24" s="33"/>
      <c r="M24" s="33"/>
      <c r="Q24" s="3"/>
      <c r="R24" s="3"/>
      <c r="S24" s="3"/>
      <c r="T24" s="3"/>
      <c r="U24" s="3"/>
      <c r="V24" s="3"/>
      <c r="W24" s="3"/>
      <c r="X24" s="3"/>
      <c r="Y24" s="3"/>
      <c r="Z24" s="3"/>
      <c r="AA24" s="3"/>
      <c r="AB24" s="3"/>
      <c r="AC24" s="3"/>
      <c r="AD24" s="3"/>
      <c r="AE24" s="3"/>
      <c r="AF24" s="3"/>
      <c r="AG24" s="3"/>
      <c r="AH24" s="3"/>
      <c r="AI24" s="3"/>
      <c r="AJ24" s="3"/>
    </row>
    <row r="25" spans="2:36" x14ac:dyDescent="0.25">
      <c r="B25" s="37"/>
      <c r="C25" s="38"/>
      <c r="D25" s="32"/>
      <c r="E25" s="36"/>
      <c r="F25" s="32"/>
      <c r="G25" s="32"/>
      <c r="H25" s="32"/>
      <c r="I25" s="33"/>
      <c r="J25" s="33"/>
      <c r="K25" s="33"/>
      <c r="L25" s="33"/>
      <c r="M25" s="33"/>
      <c r="Q25" s="3"/>
      <c r="R25" s="3"/>
      <c r="S25" s="3"/>
      <c r="T25" s="3"/>
      <c r="U25" s="3"/>
      <c r="V25" s="3"/>
      <c r="W25" s="3"/>
      <c r="X25" s="3"/>
      <c r="Y25" s="3"/>
      <c r="Z25" s="3"/>
      <c r="AA25" s="3"/>
      <c r="AB25" s="3"/>
      <c r="AC25" s="3"/>
      <c r="AD25" s="3"/>
      <c r="AE25" s="3"/>
      <c r="AF25" s="3"/>
      <c r="AG25" s="3"/>
      <c r="AH25" s="3"/>
      <c r="AI25" s="3"/>
      <c r="AJ25" s="3"/>
    </row>
    <row r="26" spans="2:36" x14ac:dyDescent="0.25">
      <c r="B26" s="39"/>
      <c r="C26" s="40"/>
      <c r="D26" s="123"/>
      <c r="E26" s="36"/>
      <c r="F26" s="32"/>
      <c r="G26" s="32"/>
      <c r="H26" s="32"/>
      <c r="I26" s="33"/>
      <c r="J26" s="33"/>
      <c r="K26" s="33"/>
      <c r="L26" s="33"/>
      <c r="M26" s="33"/>
      <c r="Q26" s="3"/>
      <c r="R26" s="3"/>
      <c r="S26" s="3"/>
      <c r="T26" s="3"/>
      <c r="U26" s="3"/>
      <c r="V26" s="3"/>
      <c r="W26" s="3"/>
      <c r="X26" s="3"/>
      <c r="Y26" s="3"/>
      <c r="Z26" s="3"/>
      <c r="AA26" s="3"/>
      <c r="AB26" s="3"/>
      <c r="AC26" s="3"/>
      <c r="AD26" s="3"/>
      <c r="AE26" s="3"/>
      <c r="AF26" s="3"/>
      <c r="AG26" s="3"/>
      <c r="AH26" s="3"/>
      <c r="AI26" s="3"/>
      <c r="AJ26" s="3"/>
    </row>
    <row r="27" spans="2:36" x14ac:dyDescent="0.25">
      <c r="B27" s="35"/>
      <c r="C27" s="36"/>
      <c r="D27" s="121"/>
      <c r="E27" s="36"/>
      <c r="F27" s="32"/>
      <c r="G27" s="32"/>
      <c r="H27" s="32"/>
      <c r="I27" s="33"/>
      <c r="J27" s="33"/>
      <c r="K27" s="33"/>
      <c r="L27" s="33"/>
      <c r="M27" s="33"/>
      <c r="Q27" s="3"/>
      <c r="R27" s="3"/>
      <c r="S27" s="3"/>
      <c r="T27" s="3"/>
      <c r="U27" s="3"/>
      <c r="V27" s="3"/>
      <c r="W27" s="3"/>
      <c r="X27" s="3"/>
      <c r="Y27" s="3"/>
      <c r="Z27" s="3"/>
      <c r="AA27" s="3"/>
      <c r="AB27" s="3"/>
      <c r="AC27" s="3"/>
      <c r="AD27" s="3"/>
      <c r="AE27" s="3"/>
      <c r="AF27" s="3"/>
      <c r="AG27" s="3"/>
      <c r="AH27" s="3"/>
      <c r="AI27" s="3"/>
      <c r="AJ27" s="3"/>
    </row>
    <row r="28" spans="2:36" x14ac:dyDescent="0.25">
      <c r="B28" s="35"/>
      <c r="C28" s="36"/>
      <c r="D28" s="121"/>
      <c r="E28" s="36"/>
      <c r="F28" s="32"/>
      <c r="G28" s="32"/>
      <c r="H28" s="32"/>
      <c r="I28" s="33"/>
      <c r="J28" s="33"/>
      <c r="K28" s="33"/>
      <c r="L28" s="33"/>
      <c r="M28" s="33"/>
      <c r="Q28" s="3"/>
      <c r="R28" s="3"/>
      <c r="S28" s="3"/>
      <c r="T28" s="3"/>
      <c r="U28" s="3"/>
      <c r="V28" s="3"/>
      <c r="W28" s="3"/>
      <c r="X28" s="3"/>
      <c r="Y28" s="3"/>
      <c r="Z28" s="3"/>
      <c r="AA28" s="3"/>
      <c r="AB28" s="3"/>
      <c r="AC28" s="3"/>
      <c r="AD28" s="3"/>
      <c r="AE28" s="3"/>
      <c r="AF28" s="3"/>
      <c r="AG28" s="3"/>
      <c r="AH28" s="3"/>
      <c r="AI28" s="3"/>
      <c r="AJ28" s="3"/>
    </row>
    <row r="29" spans="2:36" x14ac:dyDescent="0.25">
      <c r="B29" s="35"/>
      <c r="C29" s="36"/>
      <c r="D29" s="122"/>
      <c r="E29" s="36"/>
      <c r="F29" s="32"/>
      <c r="G29" s="32"/>
      <c r="H29" s="32"/>
      <c r="I29" s="33"/>
      <c r="J29" s="33"/>
      <c r="K29" s="33"/>
      <c r="L29" s="33"/>
      <c r="M29" s="33"/>
      <c r="Q29" s="3"/>
      <c r="R29" s="3"/>
      <c r="S29" s="3"/>
      <c r="T29" s="3"/>
      <c r="U29" s="3"/>
      <c r="V29" s="3"/>
      <c r="W29" s="3"/>
      <c r="X29" s="3"/>
      <c r="Y29" s="3"/>
      <c r="Z29" s="3"/>
      <c r="AA29" s="3"/>
      <c r="AB29" s="3"/>
      <c r="AC29" s="3"/>
      <c r="AD29" s="3"/>
      <c r="AE29" s="3"/>
      <c r="AF29" s="3"/>
      <c r="AG29" s="3"/>
      <c r="AH29" s="3"/>
      <c r="AI29" s="3"/>
      <c r="AJ29" s="3"/>
    </row>
    <row r="30" spans="2:36" x14ac:dyDescent="0.25">
      <c r="B30" s="35"/>
      <c r="C30" s="36"/>
      <c r="D30" s="32"/>
      <c r="E30" s="36"/>
      <c r="F30" s="32"/>
      <c r="G30" s="32"/>
      <c r="H30" s="32"/>
      <c r="I30" s="33"/>
      <c r="J30" s="33"/>
      <c r="K30" s="33"/>
      <c r="L30" s="33"/>
      <c r="M30" s="33"/>
      <c r="Q30" s="3"/>
      <c r="R30" s="3"/>
      <c r="S30" s="3"/>
      <c r="T30" s="3"/>
      <c r="U30" s="3"/>
      <c r="V30" s="3"/>
      <c r="W30" s="3"/>
      <c r="X30" s="3"/>
      <c r="Y30" s="3"/>
      <c r="Z30" s="3"/>
      <c r="AA30" s="3"/>
      <c r="AB30" s="3"/>
      <c r="AC30" s="3"/>
      <c r="AD30" s="3"/>
      <c r="AE30" s="3"/>
      <c r="AF30" s="3"/>
      <c r="AG30" s="3"/>
      <c r="AH30" s="3"/>
      <c r="AI30" s="3"/>
      <c r="AJ30" s="3"/>
    </row>
    <row r="31" spans="2:36" x14ac:dyDescent="0.25">
      <c r="B31" s="41"/>
      <c r="C31" s="36"/>
      <c r="D31" s="36"/>
      <c r="E31" s="36"/>
      <c r="F31" s="32"/>
      <c r="G31" s="32"/>
      <c r="H31" s="32"/>
      <c r="I31" s="33"/>
      <c r="J31" s="33"/>
      <c r="K31" s="33"/>
      <c r="L31" s="33"/>
      <c r="M31" s="33"/>
      <c r="Q31" s="3"/>
      <c r="R31" s="3"/>
      <c r="S31" s="3"/>
      <c r="T31" s="3"/>
      <c r="U31" s="3"/>
      <c r="V31" s="3"/>
      <c r="W31" s="3"/>
      <c r="X31" s="3"/>
      <c r="Y31" s="3"/>
      <c r="Z31" s="3"/>
      <c r="AA31" s="3"/>
      <c r="AB31" s="3"/>
      <c r="AC31" s="3"/>
      <c r="AD31" s="3"/>
      <c r="AE31" s="3"/>
      <c r="AF31" s="3"/>
      <c r="AG31" s="3"/>
      <c r="AH31" s="3"/>
      <c r="AI31" s="3"/>
      <c r="AJ31" s="3"/>
    </row>
    <row r="32" spans="2:36" x14ac:dyDescent="0.25">
      <c r="B32" s="35"/>
      <c r="C32" s="36"/>
      <c r="D32" s="118"/>
      <c r="E32" s="36"/>
      <c r="F32" s="32"/>
      <c r="G32" s="32"/>
      <c r="H32" s="32"/>
      <c r="I32" s="33"/>
      <c r="J32" s="33"/>
      <c r="K32" s="33"/>
      <c r="L32" s="33"/>
      <c r="M32" s="33"/>
      <c r="Q32" s="3"/>
      <c r="R32" s="3"/>
      <c r="S32" s="3"/>
      <c r="T32" s="3"/>
      <c r="U32" s="3"/>
      <c r="V32" s="3"/>
      <c r="W32" s="3"/>
      <c r="X32" s="3"/>
      <c r="Y32" s="3"/>
      <c r="Z32" s="3"/>
      <c r="AA32" s="3"/>
      <c r="AB32" s="3"/>
      <c r="AC32" s="3"/>
      <c r="AD32" s="3"/>
      <c r="AE32" s="3"/>
      <c r="AF32" s="3"/>
      <c r="AG32" s="3"/>
      <c r="AH32" s="3"/>
      <c r="AI32" s="3"/>
      <c r="AJ32" s="3"/>
    </row>
    <row r="33" spans="2:36" x14ac:dyDescent="0.25">
      <c r="B33" s="35"/>
      <c r="C33" s="36"/>
      <c r="D33" s="118"/>
      <c r="E33" s="36"/>
      <c r="F33" s="32"/>
      <c r="G33" s="32"/>
      <c r="H33" s="32"/>
      <c r="I33" s="33"/>
      <c r="J33" s="33"/>
      <c r="K33" s="33"/>
      <c r="L33" s="33"/>
      <c r="M33" s="33"/>
      <c r="Q33" s="3"/>
      <c r="R33" s="3"/>
      <c r="S33" s="3"/>
      <c r="T33" s="3"/>
      <c r="U33" s="3"/>
      <c r="V33" s="3"/>
      <c r="W33" s="3"/>
      <c r="X33" s="3"/>
      <c r="Y33" s="3"/>
      <c r="Z33" s="3"/>
      <c r="AA33" s="3"/>
      <c r="AB33" s="3"/>
      <c r="AC33" s="3"/>
      <c r="AD33" s="3"/>
      <c r="AE33" s="3"/>
      <c r="AF33" s="3"/>
      <c r="AG33" s="3"/>
      <c r="AH33" s="3"/>
      <c r="AI33" s="3"/>
      <c r="AJ33" s="3"/>
    </row>
    <row r="34" spans="2:36" x14ac:dyDescent="0.25">
      <c r="B34" s="35"/>
      <c r="C34" s="36"/>
      <c r="D34" s="124"/>
      <c r="E34" s="36"/>
      <c r="F34" s="32"/>
      <c r="G34" s="32"/>
      <c r="H34" s="32"/>
      <c r="I34" s="33"/>
      <c r="J34" s="33"/>
      <c r="K34" s="33"/>
      <c r="L34" s="33"/>
      <c r="M34" s="33"/>
      <c r="Q34" s="3"/>
      <c r="R34" s="3"/>
      <c r="S34" s="3"/>
      <c r="T34" s="3"/>
      <c r="U34" s="3"/>
      <c r="V34" s="3"/>
      <c r="W34" s="3"/>
      <c r="X34" s="3"/>
      <c r="Y34" s="3"/>
      <c r="Z34" s="3"/>
      <c r="AA34" s="3"/>
      <c r="AB34" s="3"/>
      <c r="AC34" s="3"/>
      <c r="AD34" s="3"/>
      <c r="AE34" s="3"/>
      <c r="AF34" s="3"/>
      <c r="AG34" s="3"/>
      <c r="AH34" s="3"/>
      <c r="AI34" s="3"/>
      <c r="AJ34" s="3"/>
    </row>
    <row r="35" spans="2:36" x14ac:dyDescent="0.25">
      <c r="B35" s="35"/>
      <c r="C35" s="33"/>
      <c r="D35" s="32"/>
      <c r="E35" s="32"/>
      <c r="F35" s="32"/>
      <c r="G35" s="32"/>
      <c r="H35" s="32"/>
      <c r="I35" s="33"/>
      <c r="J35" s="33"/>
      <c r="K35" s="33"/>
      <c r="L35" s="33"/>
      <c r="M35" s="33"/>
      <c r="Q35" s="3"/>
      <c r="R35" s="3"/>
      <c r="S35" s="3"/>
      <c r="T35" s="3"/>
      <c r="U35" s="3"/>
      <c r="V35" s="3"/>
      <c r="W35" s="3"/>
      <c r="X35" s="3"/>
      <c r="Y35" s="3"/>
      <c r="Z35" s="3"/>
      <c r="AA35" s="3"/>
      <c r="AB35" s="3"/>
      <c r="AC35" s="3"/>
      <c r="AD35" s="3"/>
      <c r="AE35" s="3"/>
      <c r="AF35" s="3"/>
      <c r="AG35" s="3"/>
      <c r="AH35" s="3"/>
      <c r="AI35" s="3"/>
      <c r="AJ35" s="3"/>
    </row>
    <row r="36" spans="2:36" x14ac:dyDescent="0.25">
      <c r="B36" s="35"/>
      <c r="C36" s="33"/>
      <c r="D36" s="32"/>
      <c r="E36" s="32"/>
      <c r="F36" s="32"/>
      <c r="G36" s="32"/>
      <c r="H36" s="32"/>
      <c r="I36" s="33"/>
      <c r="J36" s="33"/>
      <c r="K36" s="33"/>
      <c r="L36" s="33"/>
      <c r="M36" s="33"/>
      <c r="Q36" s="3"/>
      <c r="R36" s="3"/>
      <c r="S36" s="3"/>
      <c r="T36" s="3"/>
      <c r="U36" s="3"/>
      <c r="V36" s="3"/>
      <c r="W36" s="3"/>
      <c r="X36" s="3"/>
      <c r="Y36" s="3"/>
      <c r="Z36" s="3"/>
      <c r="AA36" s="3"/>
      <c r="AB36" s="3"/>
      <c r="AC36" s="3"/>
      <c r="AD36" s="3"/>
      <c r="AE36" s="3"/>
      <c r="AF36" s="3"/>
      <c r="AG36" s="3"/>
      <c r="AH36" s="3"/>
      <c r="AI36" s="3"/>
      <c r="AJ36" s="3"/>
    </row>
    <row r="37" spans="2:36" x14ac:dyDescent="0.25">
      <c r="B37" s="34"/>
      <c r="C37" s="34"/>
      <c r="D37" s="32"/>
      <c r="E37" s="32"/>
      <c r="F37" s="32"/>
      <c r="G37" s="32"/>
      <c r="H37" s="32"/>
      <c r="I37" s="32"/>
      <c r="J37" s="32"/>
      <c r="K37" s="32"/>
      <c r="L37" s="33"/>
      <c r="M37" s="33"/>
      <c r="Q37" s="3"/>
      <c r="R37" s="3"/>
      <c r="S37" s="3"/>
      <c r="T37" s="3"/>
      <c r="U37" s="3"/>
      <c r="V37" s="3"/>
      <c r="W37" s="3"/>
      <c r="X37" s="3"/>
      <c r="Y37" s="3"/>
      <c r="Z37" s="3"/>
      <c r="AA37" s="3"/>
      <c r="AB37" s="3"/>
      <c r="AC37" s="3"/>
      <c r="AD37" s="3"/>
      <c r="AE37" s="3"/>
      <c r="AF37" s="3"/>
      <c r="AG37" s="3"/>
      <c r="AH37" s="3"/>
      <c r="AI37" s="3"/>
      <c r="AJ37" s="3"/>
    </row>
    <row r="38" spans="2:36" x14ac:dyDescent="0.25">
      <c r="B38" s="33"/>
      <c r="C38" s="33"/>
      <c r="D38" s="32"/>
      <c r="E38" s="32"/>
      <c r="F38" s="32"/>
      <c r="G38" s="32"/>
      <c r="H38" s="32"/>
      <c r="I38" s="33"/>
      <c r="J38" s="33"/>
      <c r="K38" s="33"/>
      <c r="L38" s="33"/>
      <c r="M38" s="33"/>
      <c r="Q38" s="3"/>
      <c r="R38" s="3"/>
      <c r="S38" s="3"/>
      <c r="T38" s="3"/>
      <c r="U38" s="3"/>
      <c r="V38" s="3"/>
      <c r="W38" s="3"/>
      <c r="X38" s="3"/>
      <c r="Y38" s="3"/>
      <c r="Z38" s="3"/>
      <c r="AA38" s="3"/>
      <c r="AB38" s="3"/>
      <c r="AC38" s="3"/>
      <c r="AD38" s="3"/>
      <c r="AE38" s="3"/>
      <c r="AF38" s="3"/>
      <c r="AG38" s="3"/>
      <c r="AH38" s="3"/>
      <c r="AI38" s="3"/>
      <c r="AJ38" s="3"/>
    </row>
    <row r="39" spans="2:36" x14ac:dyDescent="0.25">
      <c r="B39" s="34"/>
      <c r="C39" s="34"/>
      <c r="D39" s="32"/>
      <c r="E39" s="32"/>
      <c r="F39" s="32"/>
      <c r="G39" s="32"/>
      <c r="H39" s="32"/>
      <c r="I39" s="32"/>
      <c r="J39" s="32"/>
      <c r="K39" s="32"/>
      <c r="L39" s="32"/>
      <c r="M39" s="33"/>
      <c r="Q39" s="3"/>
      <c r="R39" s="3"/>
      <c r="S39" s="3"/>
      <c r="T39" s="3"/>
      <c r="U39" s="3"/>
      <c r="V39" s="3"/>
      <c r="W39" s="3"/>
      <c r="X39" s="3"/>
      <c r="Y39" s="3"/>
      <c r="Z39" s="3"/>
      <c r="AA39" s="3"/>
      <c r="AB39" s="3"/>
      <c r="AC39" s="3"/>
      <c r="AD39" s="3"/>
      <c r="AE39" s="3"/>
      <c r="AF39" s="3"/>
      <c r="AG39" s="3"/>
      <c r="AH39" s="3"/>
      <c r="AI39" s="3"/>
      <c r="AJ39" s="3"/>
    </row>
    <row r="40" spans="2:36" x14ac:dyDescent="0.25">
      <c r="B40" s="35"/>
      <c r="C40" s="33"/>
      <c r="D40" s="32"/>
      <c r="E40" s="32"/>
      <c r="F40" s="32"/>
      <c r="G40" s="32"/>
      <c r="H40" s="32"/>
      <c r="I40" s="33"/>
      <c r="J40" s="33"/>
      <c r="K40" s="33"/>
      <c r="L40" s="33"/>
      <c r="M40" s="33"/>
      <c r="Q40" s="3"/>
      <c r="R40" s="3"/>
      <c r="S40" s="3"/>
      <c r="T40" s="3"/>
      <c r="U40" s="3"/>
      <c r="V40" s="3"/>
      <c r="W40" s="3"/>
      <c r="X40" s="3"/>
      <c r="Y40" s="3"/>
      <c r="Z40" s="3"/>
      <c r="AA40" s="3"/>
      <c r="AB40" s="3"/>
      <c r="AC40" s="3"/>
      <c r="AD40" s="3"/>
      <c r="AE40" s="3"/>
      <c r="AF40" s="3"/>
      <c r="AG40" s="3"/>
      <c r="AH40" s="3"/>
      <c r="AI40" s="3"/>
      <c r="AJ40" s="3"/>
    </row>
    <row r="41" spans="2:36" x14ac:dyDescent="0.25">
      <c r="B41" s="37"/>
      <c r="C41" s="33"/>
      <c r="D41" s="119"/>
      <c r="E41" s="33"/>
      <c r="F41" s="32"/>
      <c r="G41" s="32"/>
      <c r="H41" s="32"/>
      <c r="I41" s="33"/>
      <c r="J41" s="33"/>
      <c r="K41" s="33"/>
      <c r="L41" s="33"/>
      <c r="M41" s="33"/>
      <c r="Q41" s="3"/>
      <c r="R41" s="3"/>
      <c r="S41" s="3"/>
      <c r="T41" s="3"/>
      <c r="U41" s="3"/>
      <c r="V41" s="3"/>
      <c r="W41" s="3"/>
      <c r="X41" s="3"/>
      <c r="Y41" s="3"/>
      <c r="Z41" s="3"/>
      <c r="AA41" s="3"/>
      <c r="AB41" s="3"/>
      <c r="AC41" s="3"/>
      <c r="AD41" s="3"/>
      <c r="AE41" s="3"/>
      <c r="AF41" s="3"/>
      <c r="AG41" s="3"/>
      <c r="AH41" s="3"/>
      <c r="AI41" s="3"/>
      <c r="AJ41" s="3"/>
    </row>
    <row r="42" spans="2:36" x14ac:dyDescent="0.25">
      <c r="B42" s="35"/>
      <c r="C42" s="33"/>
      <c r="D42" s="32"/>
      <c r="E42" s="32"/>
      <c r="F42" s="32"/>
      <c r="G42" s="32"/>
      <c r="H42" s="32"/>
      <c r="I42" s="33"/>
      <c r="J42" s="33"/>
      <c r="K42" s="33"/>
      <c r="L42" s="33"/>
      <c r="M42" s="33"/>
      <c r="Q42" s="3"/>
      <c r="R42" s="3"/>
      <c r="S42" s="3"/>
      <c r="T42" s="3"/>
      <c r="U42" s="3"/>
      <c r="V42" s="3"/>
      <c r="W42" s="3"/>
      <c r="X42" s="3"/>
      <c r="Y42" s="3"/>
      <c r="Z42" s="3"/>
      <c r="AA42" s="3"/>
      <c r="AB42" s="3"/>
      <c r="AC42" s="3"/>
      <c r="AD42" s="3"/>
      <c r="AE42" s="3"/>
      <c r="AF42" s="3"/>
      <c r="AG42" s="3"/>
      <c r="AH42" s="3"/>
      <c r="AI42" s="3"/>
      <c r="AJ42" s="3"/>
    </row>
    <row r="43" spans="2:36" x14ac:dyDescent="0.25">
      <c r="B43" s="37"/>
      <c r="C43" s="33"/>
      <c r="D43" s="32"/>
      <c r="E43" s="32"/>
      <c r="F43" s="32"/>
      <c r="G43" s="44"/>
      <c r="H43" s="44"/>
      <c r="I43" s="33"/>
      <c r="J43" s="33"/>
      <c r="K43" s="33"/>
      <c r="L43" s="33"/>
      <c r="M43" s="33"/>
      <c r="Q43" s="3"/>
      <c r="R43" s="3"/>
      <c r="S43" s="3"/>
      <c r="T43" s="3"/>
      <c r="U43" s="3"/>
      <c r="V43" s="3"/>
      <c r="W43" s="3"/>
      <c r="X43" s="3"/>
      <c r="Y43" s="3"/>
      <c r="Z43" s="3"/>
      <c r="AA43" s="3"/>
      <c r="AB43" s="3"/>
      <c r="AC43" s="3"/>
      <c r="AD43" s="3"/>
      <c r="AE43" s="3"/>
      <c r="AF43" s="3"/>
      <c r="AG43" s="3"/>
      <c r="AH43" s="3"/>
      <c r="AI43" s="3"/>
      <c r="AJ43" s="3"/>
    </row>
    <row r="44" spans="2:36" x14ac:dyDescent="0.25">
      <c r="B44" s="35"/>
      <c r="C44" s="35"/>
      <c r="D44" s="119"/>
      <c r="E44" s="33"/>
      <c r="F44" s="32"/>
      <c r="G44" s="32"/>
      <c r="H44" s="120"/>
      <c r="I44" s="33"/>
      <c r="J44" s="33"/>
      <c r="K44" s="33"/>
      <c r="L44" s="33"/>
      <c r="M44" s="33"/>
      <c r="Q44" s="3"/>
      <c r="R44" s="3"/>
      <c r="S44" s="3"/>
      <c r="T44" s="3"/>
      <c r="U44" s="3"/>
      <c r="V44" s="3"/>
      <c r="W44" s="3"/>
      <c r="X44" s="3"/>
      <c r="Y44" s="3"/>
      <c r="Z44" s="3"/>
      <c r="AA44" s="3"/>
      <c r="AB44" s="3"/>
      <c r="AC44" s="3"/>
      <c r="AD44" s="3"/>
      <c r="AE44" s="3"/>
      <c r="AF44" s="3"/>
      <c r="AG44" s="3"/>
      <c r="AH44" s="3"/>
      <c r="AI44" s="3"/>
      <c r="AJ44" s="3"/>
    </row>
    <row r="45" spans="2:36" x14ac:dyDescent="0.25">
      <c r="B45" s="35"/>
      <c r="C45" s="35"/>
      <c r="D45" s="119"/>
      <c r="E45" s="33"/>
      <c r="F45" s="32"/>
      <c r="G45" s="32"/>
      <c r="H45" s="120"/>
      <c r="I45" s="33"/>
      <c r="J45" s="33"/>
      <c r="K45" s="33"/>
      <c r="L45" s="33"/>
      <c r="M45" s="33"/>
      <c r="Q45" s="3"/>
      <c r="R45" s="3"/>
      <c r="S45" s="3"/>
      <c r="T45" s="3"/>
      <c r="U45" s="3"/>
      <c r="V45" s="3"/>
      <c r="W45" s="3"/>
      <c r="X45" s="3"/>
      <c r="Y45" s="3"/>
      <c r="Z45" s="3"/>
      <c r="AA45" s="3"/>
      <c r="AB45" s="3"/>
      <c r="AC45" s="3"/>
      <c r="AD45" s="3"/>
      <c r="AE45" s="3"/>
      <c r="AF45" s="3"/>
      <c r="AG45" s="3"/>
      <c r="AH45" s="3"/>
      <c r="AI45" s="3"/>
      <c r="AJ45" s="3"/>
    </row>
    <row r="46" spans="2:36" x14ac:dyDescent="0.25">
      <c r="B46" s="35"/>
      <c r="C46" s="35"/>
      <c r="D46" s="118"/>
      <c r="E46" s="33"/>
      <c r="F46" s="32"/>
      <c r="G46" s="32"/>
      <c r="H46" s="120"/>
      <c r="I46" s="33"/>
      <c r="J46" s="33"/>
      <c r="K46" s="33"/>
      <c r="L46" s="33"/>
      <c r="M46" s="33"/>
      <c r="Q46" s="3"/>
      <c r="R46" s="3"/>
      <c r="S46" s="3"/>
      <c r="T46" s="3"/>
      <c r="U46" s="3"/>
      <c r="V46" s="3"/>
      <c r="W46" s="3"/>
      <c r="X46" s="3"/>
      <c r="Y46" s="3"/>
      <c r="Z46" s="3"/>
      <c r="AA46" s="3"/>
      <c r="AB46" s="3"/>
      <c r="AC46" s="3"/>
      <c r="AD46" s="3"/>
      <c r="AE46" s="3"/>
      <c r="AF46" s="3"/>
      <c r="AG46" s="3"/>
      <c r="AH46" s="3"/>
      <c r="AI46" s="3"/>
      <c r="AJ46" s="3"/>
    </row>
    <row r="47" spans="2:36" x14ac:dyDescent="0.25">
      <c r="B47" s="35"/>
      <c r="C47" s="33"/>
      <c r="D47" s="32"/>
      <c r="E47" s="33"/>
      <c r="F47" s="42"/>
      <c r="G47" s="32"/>
      <c r="H47" s="42"/>
      <c r="I47" s="33"/>
      <c r="J47" s="33"/>
      <c r="K47" s="33"/>
      <c r="L47" s="33"/>
      <c r="M47" s="33"/>
      <c r="Q47" s="3"/>
      <c r="R47" s="3"/>
      <c r="S47" s="3"/>
      <c r="T47" s="3"/>
      <c r="U47" s="3"/>
      <c r="V47" s="3"/>
      <c r="W47" s="3"/>
      <c r="X47" s="3"/>
      <c r="Y47" s="3"/>
      <c r="Z47" s="3"/>
      <c r="AA47" s="3"/>
      <c r="AB47" s="3"/>
      <c r="AC47" s="3"/>
      <c r="AD47" s="3"/>
      <c r="AE47" s="3"/>
      <c r="AF47" s="3"/>
      <c r="AG47" s="3"/>
      <c r="AH47" s="3"/>
      <c r="AI47" s="3"/>
      <c r="AJ47" s="3"/>
    </row>
    <row r="48" spans="2:36" x14ac:dyDescent="0.25">
      <c r="B48" s="41"/>
      <c r="C48" s="34"/>
      <c r="D48" s="44"/>
      <c r="E48" s="33"/>
      <c r="F48" s="42"/>
      <c r="G48" s="32"/>
      <c r="H48" s="42"/>
      <c r="I48" s="33"/>
      <c r="J48" s="33"/>
      <c r="K48" s="33"/>
      <c r="L48" s="33"/>
      <c r="M48" s="33"/>
      <c r="Q48" s="3"/>
      <c r="R48" s="3"/>
      <c r="S48" s="3"/>
      <c r="T48" s="3"/>
      <c r="U48" s="3"/>
      <c r="V48" s="3"/>
      <c r="W48" s="3"/>
      <c r="X48" s="3"/>
      <c r="Y48" s="3"/>
      <c r="Z48" s="3"/>
      <c r="AA48" s="3"/>
      <c r="AB48" s="3"/>
      <c r="AC48" s="3"/>
      <c r="AD48" s="3"/>
      <c r="AE48" s="3"/>
      <c r="AF48" s="3"/>
      <c r="AG48" s="3"/>
      <c r="AH48" s="3"/>
      <c r="AI48" s="3"/>
      <c r="AJ48" s="3"/>
    </row>
    <row r="49" spans="2:36" x14ac:dyDescent="0.25">
      <c r="B49" s="35"/>
      <c r="C49" s="35"/>
      <c r="D49" s="119"/>
      <c r="E49" s="33"/>
      <c r="F49" s="42"/>
      <c r="G49" s="32"/>
      <c r="H49" s="120"/>
      <c r="I49" s="33"/>
      <c r="J49" s="33"/>
      <c r="K49" s="33"/>
      <c r="L49" s="33"/>
      <c r="M49" s="33"/>
      <c r="Q49" s="3"/>
      <c r="R49" s="3"/>
      <c r="S49" s="3"/>
      <c r="T49" s="3"/>
      <c r="U49" s="3"/>
      <c r="V49" s="3"/>
      <c r="W49" s="3"/>
      <c r="X49" s="3"/>
      <c r="Y49" s="3"/>
      <c r="Z49" s="3"/>
      <c r="AA49" s="3"/>
      <c r="AB49" s="3"/>
      <c r="AC49" s="3"/>
      <c r="AD49" s="3"/>
      <c r="AE49" s="3"/>
      <c r="AF49" s="3"/>
      <c r="AG49" s="3"/>
      <c r="AH49" s="3"/>
      <c r="AI49" s="3"/>
      <c r="AJ49" s="3"/>
    </row>
    <row r="50" spans="2:36" x14ac:dyDescent="0.25">
      <c r="B50" s="33"/>
      <c r="C50" s="33"/>
      <c r="D50" s="32"/>
      <c r="E50" s="32"/>
      <c r="F50" s="45"/>
      <c r="G50" s="45"/>
      <c r="H50" s="45"/>
      <c r="I50" s="125"/>
      <c r="J50" s="10"/>
      <c r="K50" s="10"/>
      <c r="L50" s="33"/>
      <c r="M50" s="10"/>
    </row>
    <row r="51" spans="2:36" x14ac:dyDescent="0.25">
      <c r="B51" s="37"/>
      <c r="C51" s="154"/>
      <c r="D51" s="154"/>
      <c r="E51" s="154"/>
      <c r="F51" s="154"/>
      <c r="G51" s="154"/>
      <c r="H51" s="120"/>
      <c r="I51" s="10"/>
      <c r="J51" s="10"/>
      <c r="K51" s="10"/>
      <c r="L51" s="33"/>
      <c r="M51" s="10"/>
    </row>
    <row r="52" spans="2:36" x14ac:dyDescent="0.25">
      <c r="B52" s="35"/>
      <c r="C52" s="33"/>
      <c r="D52" s="32"/>
      <c r="E52" s="33"/>
      <c r="F52" s="42"/>
      <c r="G52" s="42"/>
      <c r="H52" s="42"/>
      <c r="I52" s="33"/>
      <c r="J52" s="33"/>
      <c r="K52" s="33"/>
      <c r="L52" s="33"/>
      <c r="M52" s="33"/>
      <c r="Q52" s="3"/>
      <c r="R52" s="3"/>
      <c r="S52" s="3"/>
      <c r="T52" s="3"/>
      <c r="U52" s="3"/>
      <c r="V52" s="3"/>
      <c r="W52" s="3"/>
      <c r="X52" s="3"/>
      <c r="Y52" s="3"/>
      <c r="Z52" s="3"/>
      <c r="AA52" s="3"/>
      <c r="AB52" s="3"/>
      <c r="AC52" s="3"/>
      <c r="AD52" s="3"/>
      <c r="AE52" s="3"/>
      <c r="AF52" s="3"/>
      <c r="AG52" s="3"/>
      <c r="AH52" s="3"/>
      <c r="AI52" s="3"/>
      <c r="AJ52" s="3"/>
    </row>
    <row r="53" spans="2:36" x14ac:dyDescent="0.25">
      <c r="B53" s="37"/>
      <c r="C53" s="34"/>
      <c r="D53" s="44"/>
      <c r="E53" s="33"/>
      <c r="F53" s="42"/>
      <c r="G53" s="42"/>
      <c r="H53" s="42"/>
      <c r="I53" s="33"/>
      <c r="J53" s="33"/>
      <c r="K53" s="33"/>
      <c r="L53" s="33"/>
      <c r="M53" s="33"/>
      <c r="Q53" s="3"/>
      <c r="R53" s="3"/>
      <c r="S53" s="3"/>
      <c r="T53" s="3"/>
      <c r="U53" s="3"/>
      <c r="V53" s="3"/>
      <c r="W53" s="3"/>
      <c r="X53" s="3"/>
      <c r="Y53" s="3"/>
      <c r="Z53" s="3"/>
      <c r="AA53" s="3"/>
      <c r="AB53" s="3"/>
      <c r="AC53" s="3"/>
      <c r="AD53" s="3"/>
      <c r="AE53" s="3"/>
      <c r="AF53" s="3"/>
      <c r="AG53" s="3"/>
      <c r="AH53" s="3"/>
      <c r="AI53" s="3"/>
      <c r="AJ53" s="3"/>
    </row>
    <row r="54" spans="2:36" x14ac:dyDescent="0.25">
      <c r="B54" s="35"/>
      <c r="C54" s="35"/>
      <c r="D54" s="118"/>
      <c r="E54" s="33"/>
      <c r="F54" s="42"/>
      <c r="G54" s="42"/>
      <c r="H54" s="120"/>
      <c r="I54" s="33"/>
      <c r="J54" s="33"/>
      <c r="K54" s="33"/>
      <c r="L54" s="33"/>
      <c r="M54" s="33"/>
      <c r="Q54" s="3"/>
      <c r="R54" s="3"/>
      <c r="S54" s="3"/>
      <c r="T54" s="3"/>
      <c r="U54" s="3"/>
      <c r="V54" s="3"/>
      <c r="W54" s="3"/>
      <c r="X54" s="3"/>
      <c r="Y54" s="3"/>
      <c r="Z54" s="3"/>
      <c r="AA54" s="3"/>
      <c r="AB54" s="3"/>
      <c r="AC54" s="3"/>
      <c r="AD54" s="3"/>
      <c r="AE54" s="3"/>
      <c r="AF54" s="3"/>
      <c r="AG54" s="3"/>
      <c r="AH54" s="3"/>
      <c r="AI54" s="3"/>
      <c r="AJ54" s="3"/>
    </row>
    <row r="55" spans="2:36" x14ac:dyDescent="0.25">
      <c r="B55" s="35"/>
      <c r="C55" s="35"/>
      <c r="D55" s="119"/>
      <c r="E55" s="32"/>
      <c r="F55" s="45"/>
      <c r="G55" s="45"/>
      <c r="H55" s="45"/>
      <c r="I55" s="33"/>
      <c r="J55" s="33"/>
      <c r="K55" s="33"/>
      <c r="L55" s="33"/>
      <c r="M55" s="33"/>
      <c r="Q55" s="3"/>
      <c r="R55" s="3"/>
      <c r="S55" s="3"/>
      <c r="T55" s="3"/>
      <c r="U55" s="3"/>
      <c r="V55" s="3"/>
      <c r="W55" s="3"/>
      <c r="X55" s="3"/>
      <c r="Y55" s="3"/>
      <c r="Z55" s="3"/>
      <c r="AA55" s="3"/>
      <c r="AB55" s="3"/>
      <c r="AC55" s="3"/>
      <c r="AD55" s="3"/>
      <c r="AE55" s="3"/>
      <c r="AF55" s="3"/>
      <c r="AG55" s="3"/>
      <c r="AH55" s="3"/>
      <c r="AI55" s="3"/>
      <c r="AJ55" s="3"/>
    </row>
    <row r="56" spans="2:36" x14ac:dyDescent="0.25">
      <c r="B56" s="35"/>
      <c r="C56" s="33"/>
      <c r="D56" s="32"/>
      <c r="E56" s="32"/>
      <c r="F56" s="45"/>
      <c r="G56" s="45"/>
      <c r="H56" s="45"/>
      <c r="I56" s="33"/>
      <c r="J56" s="126"/>
      <c r="K56" s="33"/>
      <c r="L56" s="33"/>
      <c r="M56" s="33"/>
      <c r="Q56" s="3"/>
      <c r="R56" s="3"/>
      <c r="S56" s="3"/>
      <c r="T56" s="3"/>
      <c r="U56" s="3"/>
      <c r="V56" s="3"/>
      <c r="W56" s="3"/>
      <c r="X56" s="3"/>
      <c r="Y56" s="3"/>
      <c r="Z56" s="3"/>
      <c r="AA56" s="3"/>
      <c r="AB56" s="3"/>
      <c r="AC56" s="3"/>
      <c r="AD56" s="3"/>
      <c r="AE56" s="3"/>
      <c r="AF56" s="3"/>
      <c r="AG56" s="3"/>
      <c r="AH56" s="3"/>
      <c r="AI56" s="3"/>
      <c r="AJ56" s="3"/>
    </row>
    <row r="57" spans="2:36" x14ac:dyDescent="0.25">
      <c r="B57" s="37"/>
      <c r="C57" s="154"/>
      <c r="D57" s="154"/>
      <c r="E57" s="154"/>
      <c r="F57" s="154"/>
      <c r="G57" s="154"/>
      <c r="H57" s="127"/>
      <c r="I57" s="33"/>
      <c r="J57" s="33"/>
      <c r="K57" s="10"/>
      <c r="L57" s="33"/>
      <c r="M57" s="33"/>
      <c r="Q57" s="3"/>
      <c r="R57" s="3"/>
      <c r="S57" s="3"/>
      <c r="T57" s="3"/>
      <c r="U57" s="3"/>
      <c r="V57" s="3"/>
      <c r="W57" s="3"/>
      <c r="X57" s="3"/>
      <c r="Y57" s="3"/>
      <c r="Z57" s="3"/>
      <c r="AA57" s="3"/>
      <c r="AB57" s="3"/>
      <c r="AC57" s="3"/>
      <c r="AD57" s="3"/>
      <c r="AE57" s="3"/>
      <c r="AF57" s="3"/>
      <c r="AG57" s="3"/>
      <c r="AH57" s="3"/>
      <c r="AI57" s="3"/>
      <c r="AJ57" s="3"/>
    </row>
    <row r="58" spans="2:36" x14ac:dyDescent="0.25">
      <c r="B58" s="35"/>
      <c r="C58" s="33"/>
      <c r="D58" s="32"/>
      <c r="E58" s="32"/>
      <c r="F58" s="45"/>
      <c r="G58" s="45"/>
      <c r="H58" s="45"/>
      <c r="I58" s="33"/>
      <c r="J58" s="33"/>
      <c r="K58" s="33"/>
      <c r="L58" s="33"/>
      <c r="M58" s="33"/>
      <c r="Q58" s="3"/>
      <c r="R58" s="3"/>
      <c r="S58" s="3"/>
      <c r="T58" s="3"/>
      <c r="U58" s="3"/>
      <c r="V58" s="3"/>
      <c r="W58" s="3"/>
      <c r="X58" s="3"/>
      <c r="Y58" s="3"/>
      <c r="Z58" s="3"/>
      <c r="AA58" s="3"/>
      <c r="AB58" s="3"/>
      <c r="AC58" s="3"/>
      <c r="AD58" s="3"/>
      <c r="AE58" s="3"/>
      <c r="AF58" s="3"/>
      <c r="AG58" s="3"/>
      <c r="AH58" s="3"/>
      <c r="AI58" s="3"/>
      <c r="AJ58" s="3"/>
    </row>
    <row r="59" spans="2:36" x14ac:dyDescent="0.25">
      <c r="B59" s="37"/>
      <c r="C59" s="35"/>
      <c r="D59" s="32"/>
      <c r="E59" s="32"/>
      <c r="F59" s="42"/>
      <c r="G59" s="42"/>
      <c r="H59" s="42"/>
      <c r="I59" s="33"/>
      <c r="J59" s="33"/>
      <c r="K59" s="33"/>
      <c r="L59" s="33"/>
      <c r="M59" s="33"/>
      <c r="Q59" s="3"/>
      <c r="R59" s="3"/>
      <c r="S59" s="3"/>
      <c r="T59" s="3"/>
      <c r="U59" s="3"/>
      <c r="V59" s="3"/>
      <c r="W59" s="3"/>
      <c r="X59" s="3"/>
      <c r="Y59" s="3"/>
      <c r="Z59" s="3"/>
      <c r="AA59" s="3"/>
      <c r="AB59" s="3"/>
      <c r="AC59" s="3"/>
      <c r="AD59" s="3"/>
      <c r="AE59" s="3"/>
      <c r="AF59" s="3"/>
      <c r="AG59" s="3"/>
      <c r="AH59" s="3"/>
      <c r="AI59" s="3"/>
      <c r="AJ59" s="3"/>
    </row>
    <row r="60" spans="2:36" x14ac:dyDescent="0.25">
      <c r="B60" s="35"/>
      <c r="C60" s="35"/>
      <c r="D60" s="53"/>
      <c r="E60" s="32"/>
      <c r="F60" s="45"/>
      <c r="G60" s="45"/>
      <c r="H60" s="120"/>
      <c r="I60" s="33"/>
      <c r="J60" s="33"/>
      <c r="K60" s="33"/>
      <c r="L60" s="36"/>
      <c r="M60" s="33"/>
      <c r="Q60" s="3"/>
      <c r="R60" s="3"/>
      <c r="S60" s="3"/>
      <c r="T60" s="3"/>
      <c r="U60" s="3"/>
      <c r="V60" s="3"/>
      <c r="W60" s="3"/>
      <c r="X60" s="3"/>
      <c r="Y60" s="3"/>
      <c r="Z60" s="3"/>
      <c r="AA60" s="3"/>
      <c r="AB60" s="3"/>
      <c r="AC60" s="3"/>
      <c r="AD60" s="3"/>
      <c r="AE60" s="3"/>
      <c r="AF60" s="3"/>
      <c r="AG60" s="3"/>
      <c r="AH60" s="3"/>
      <c r="AI60" s="3"/>
      <c r="AJ60" s="3"/>
    </row>
    <row r="61" spans="2:36" x14ac:dyDescent="0.25">
      <c r="B61" s="35"/>
      <c r="C61" s="33"/>
      <c r="D61" s="118"/>
      <c r="E61" s="32"/>
      <c r="F61" s="45"/>
      <c r="G61" s="45"/>
      <c r="H61" s="120"/>
      <c r="I61" s="33"/>
      <c r="J61" s="33"/>
      <c r="K61" s="33"/>
      <c r="L61" s="33"/>
      <c r="M61" s="33"/>
      <c r="Q61" s="3"/>
      <c r="R61" s="3"/>
      <c r="S61" s="3"/>
      <c r="T61" s="3"/>
      <c r="U61" s="3"/>
      <c r="V61" s="3"/>
      <c r="W61" s="3"/>
      <c r="X61" s="3"/>
      <c r="Y61" s="3"/>
      <c r="Z61" s="3"/>
      <c r="AA61" s="3"/>
      <c r="AB61" s="3"/>
      <c r="AC61" s="3"/>
      <c r="AD61" s="3"/>
      <c r="AE61" s="3"/>
      <c r="AF61" s="3"/>
      <c r="AG61" s="3"/>
      <c r="AH61" s="3"/>
      <c r="AI61" s="3"/>
      <c r="AJ61" s="3"/>
    </row>
    <row r="62" spans="2:36" x14ac:dyDescent="0.25">
      <c r="B62" s="33"/>
      <c r="C62" s="33"/>
      <c r="D62" s="32"/>
      <c r="E62" s="32"/>
      <c r="F62" s="45"/>
      <c r="G62" s="45"/>
      <c r="H62" s="45"/>
      <c r="I62" s="33"/>
      <c r="J62" s="33"/>
      <c r="K62" s="126"/>
      <c r="L62" s="33"/>
      <c r="M62" s="33"/>
      <c r="Q62" s="3"/>
      <c r="R62" s="3"/>
      <c r="S62" s="3"/>
      <c r="T62" s="3"/>
      <c r="U62" s="3"/>
      <c r="V62" s="3"/>
      <c r="W62" s="3"/>
      <c r="X62" s="3"/>
      <c r="Y62" s="3"/>
      <c r="Z62" s="3"/>
      <c r="AA62" s="3"/>
      <c r="AB62" s="3"/>
      <c r="AC62" s="3"/>
      <c r="AD62" s="3"/>
      <c r="AE62" s="3"/>
      <c r="AF62" s="3"/>
      <c r="AG62" s="3"/>
      <c r="AH62" s="3"/>
      <c r="AI62" s="3"/>
      <c r="AJ62" s="3"/>
    </row>
    <row r="63" spans="2:36" x14ac:dyDescent="0.25">
      <c r="B63" s="37"/>
      <c r="C63" s="154"/>
      <c r="D63" s="154"/>
      <c r="E63" s="154"/>
      <c r="F63" s="154"/>
      <c r="G63" s="154"/>
      <c r="H63" s="120"/>
      <c r="I63" s="33"/>
      <c r="J63" s="33"/>
      <c r="K63" s="33"/>
      <c r="L63" s="33"/>
      <c r="M63" s="33"/>
      <c r="Q63" s="3"/>
      <c r="R63" s="3"/>
      <c r="S63" s="3"/>
      <c r="T63" s="3"/>
      <c r="U63" s="3"/>
      <c r="V63" s="3"/>
      <c r="W63" s="3"/>
      <c r="X63" s="3"/>
      <c r="Y63" s="3"/>
      <c r="Z63" s="3"/>
      <c r="AA63" s="3"/>
      <c r="AB63" s="3"/>
      <c r="AC63" s="3"/>
      <c r="AD63" s="3"/>
      <c r="AE63" s="3"/>
      <c r="AF63" s="3"/>
      <c r="AG63" s="3"/>
      <c r="AH63" s="3"/>
      <c r="AI63" s="3"/>
      <c r="AJ63" s="3"/>
    </row>
    <row r="64" spans="2:36" x14ac:dyDescent="0.25">
      <c r="B64" s="33"/>
      <c r="C64" s="33"/>
      <c r="D64" s="32"/>
      <c r="E64" s="32"/>
      <c r="F64" s="32"/>
      <c r="G64" s="32"/>
      <c r="H64" s="32"/>
      <c r="I64" s="33"/>
      <c r="J64" s="33"/>
      <c r="K64" s="33"/>
      <c r="L64" s="33"/>
      <c r="M64" s="33"/>
      <c r="Q64" s="3"/>
      <c r="R64" s="3"/>
      <c r="S64" s="3"/>
      <c r="T64" s="3"/>
      <c r="U64" s="3"/>
      <c r="V64" s="3"/>
      <c r="W64" s="3"/>
      <c r="X64" s="3"/>
      <c r="Y64" s="3"/>
      <c r="Z64" s="3"/>
      <c r="AA64" s="3"/>
      <c r="AB64" s="3"/>
      <c r="AC64" s="3"/>
      <c r="AD64" s="3"/>
      <c r="AE64" s="3"/>
      <c r="AF64" s="3"/>
      <c r="AG64" s="3"/>
      <c r="AH64" s="3"/>
      <c r="AI64" s="3"/>
      <c r="AJ64" s="3"/>
    </row>
    <row r="65" spans="2:36" x14ac:dyDescent="0.25">
      <c r="B65" s="34"/>
      <c r="C65" s="34"/>
      <c r="D65" s="32"/>
      <c r="E65" s="32"/>
      <c r="F65" s="32"/>
      <c r="G65" s="32"/>
      <c r="H65" s="32"/>
      <c r="I65" s="32"/>
      <c r="J65" s="32"/>
      <c r="K65" s="32"/>
      <c r="L65" s="33"/>
      <c r="M65" s="33"/>
      <c r="Q65" s="3"/>
      <c r="R65" s="3"/>
      <c r="S65" s="3"/>
      <c r="T65" s="3"/>
      <c r="U65" s="3"/>
      <c r="V65" s="3"/>
      <c r="W65" s="3"/>
      <c r="X65" s="3"/>
      <c r="Y65" s="3"/>
      <c r="Z65" s="3"/>
      <c r="AA65" s="3"/>
      <c r="AB65" s="3"/>
      <c r="AC65" s="3"/>
      <c r="AD65" s="3"/>
      <c r="AE65" s="3"/>
      <c r="AF65" s="3"/>
      <c r="AG65" s="3"/>
      <c r="AH65" s="3"/>
      <c r="AI65" s="3"/>
      <c r="AJ65" s="3"/>
    </row>
    <row r="66" spans="2:36" x14ac:dyDescent="0.25">
      <c r="B66" s="35"/>
      <c r="C66" s="33"/>
      <c r="D66" s="32"/>
      <c r="E66" s="32"/>
      <c r="F66" s="32"/>
      <c r="G66" s="32"/>
      <c r="H66" s="32"/>
      <c r="I66" s="33"/>
      <c r="J66" s="33"/>
      <c r="K66" s="33"/>
      <c r="L66" s="33"/>
      <c r="M66" s="33"/>
      <c r="Q66" s="3"/>
      <c r="R66" s="3"/>
      <c r="S66" s="3"/>
      <c r="T66" s="3"/>
      <c r="U66" s="3"/>
      <c r="V66" s="3"/>
      <c r="W66" s="3"/>
      <c r="X66" s="3"/>
      <c r="Y66" s="3"/>
      <c r="Z66" s="3"/>
      <c r="AA66" s="3"/>
      <c r="AB66" s="3"/>
      <c r="AC66" s="3"/>
      <c r="AD66" s="3"/>
      <c r="AE66" s="3"/>
      <c r="AF66" s="3"/>
      <c r="AG66" s="3"/>
      <c r="AH66" s="3"/>
      <c r="AI66" s="3"/>
      <c r="AJ66" s="3"/>
    </row>
    <row r="67" spans="2:36" x14ac:dyDescent="0.25">
      <c r="B67" s="37"/>
      <c r="C67" s="33"/>
      <c r="D67" s="32"/>
      <c r="E67" s="32"/>
      <c r="F67" s="32"/>
      <c r="G67" s="32"/>
      <c r="H67" s="32"/>
      <c r="I67" s="32"/>
      <c r="J67" s="32"/>
      <c r="K67" s="32"/>
      <c r="L67" s="33"/>
      <c r="M67" s="33"/>
      <c r="Q67" s="3"/>
      <c r="R67" s="3"/>
      <c r="S67" s="3"/>
      <c r="T67" s="3"/>
      <c r="U67" s="3"/>
      <c r="V67" s="3"/>
      <c r="W67" s="3"/>
      <c r="X67" s="3"/>
      <c r="Y67" s="3"/>
      <c r="Z67" s="3"/>
      <c r="AA67" s="3"/>
      <c r="AB67" s="3"/>
      <c r="AC67" s="3"/>
      <c r="AD67" s="3"/>
      <c r="AE67" s="3"/>
      <c r="AF67" s="3"/>
      <c r="AG67" s="3"/>
      <c r="AH67" s="3"/>
      <c r="AI67" s="3"/>
      <c r="AJ67" s="3"/>
    </row>
    <row r="68" spans="2:36" x14ac:dyDescent="0.25">
      <c r="B68" s="33"/>
      <c r="C68" s="33"/>
      <c r="D68" s="33"/>
      <c r="E68" s="33"/>
      <c r="F68" s="33"/>
      <c r="G68" s="33"/>
      <c r="H68" s="33"/>
      <c r="I68" s="33"/>
      <c r="J68" s="33"/>
      <c r="K68" s="33"/>
      <c r="L68" s="33"/>
      <c r="M68" s="33"/>
      <c r="Q68" s="3"/>
      <c r="R68" s="3"/>
      <c r="S68" s="3"/>
      <c r="T68" s="3"/>
      <c r="U68" s="3"/>
      <c r="V68" s="3"/>
      <c r="W68" s="3"/>
      <c r="X68" s="3"/>
      <c r="Y68" s="3"/>
      <c r="Z68" s="3"/>
      <c r="AA68" s="3"/>
      <c r="AB68" s="3"/>
      <c r="AC68" s="3"/>
      <c r="AD68" s="3"/>
      <c r="AE68" s="3"/>
      <c r="AF68" s="3"/>
      <c r="AG68" s="3"/>
      <c r="AH68" s="3"/>
      <c r="AI68" s="3"/>
      <c r="AJ68" s="3"/>
    </row>
    <row r="69" spans="2:36" x14ac:dyDescent="0.25">
      <c r="B69" s="35"/>
      <c r="C69" s="33"/>
      <c r="D69" s="119"/>
      <c r="E69" s="32"/>
      <c r="F69" s="32"/>
      <c r="G69" s="32"/>
      <c r="H69" s="32"/>
      <c r="I69" s="33"/>
      <c r="J69" s="33"/>
      <c r="K69" s="33"/>
      <c r="L69" s="128"/>
      <c r="M69" s="33"/>
      <c r="Q69" s="3"/>
      <c r="R69" s="3"/>
      <c r="S69" s="3"/>
      <c r="T69" s="3"/>
      <c r="U69" s="3"/>
      <c r="V69" s="3"/>
      <c r="W69" s="3"/>
      <c r="X69" s="3"/>
      <c r="Y69" s="3"/>
      <c r="Z69" s="3"/>
      <c r="AA69" s="3"/>
      <c r="AB69" s="3"/>
      <c r="AC69" s="3"/>
      <c r="AD69" s="3"/>
      <c r="AE69" s="3"/>
      <c r="AF69" s="3"/>
      <c r="AG69" s="3"/>
      <c r="AH69" s="3"/>
      <c r="AI69" s="3"/>
      <c r="AJ69" s="3"/>
    </row>
    <row r="70" spans="2:36" x14ac:dyDescent="0.25">
      <c r="B70" s="35"/>
      <c r="C70" s="33"/>
      <c r="D70" s="119"/>
      <c r="E70" s="32"/>
      <c r="F70" s="32"/>
      <c r="G70" s="32"/>
      <c r="H70" s="32"/>
      <c r="I70" s="33"/>
      <c r="J70" s="33"/>
      <c r="K70" s="33"/>
      <c r="L70" s="33"/>
      <c r="M70" s="33"/>
      <c r="Q70" s="3"/>
      <c r="R70" s="3"/>
      <c r="S70" s="3"/>
      <c r="T70" s="3"/>
      <c r="U70" s="3"/>
      <c r="V70" s="3"/>
      <c r="W70" s="3"/>
      <c r="X70" s="3"/>
      <c r="Y70" s="3"/>
      <c r="Z70" s="3"/>
      <c r="AA70" s="3"/>
      <c r="AB70" s="3"/>
      <c r="AC70" s="3"/>
      <c r="AD70" s="3"/>
      <c r="AE70" s="3"/>
      <c r="AF70" s="3"/>
      <c r="AG70" s="3"/>
      <c r="AH70" s="3"/>
      <c r="AI70" s="3"/>
      <c r="AJ70" s="3"/>
    </row>
    <row r="71" spans="2:36" x14ac:dyDescent="0.25">
      <c r="B71" s="35"/>
      <c r="C71" s="32"/>
      <c r="D71" s="121"/>
      <c r="E71" s="36"/>
      <c r="F71" s="32"/>
      <c r="G71" s="32"/>
      <c r="H71" s="53"/>
      <c r="I71" s="33"/>
      <c r="J71" s="33"/>
      <c r="K71" s="33"/>
      <c r="L71" s="33"/>
      <c r="M71" s="33"/>
      <c r="Q71" s="3"/>
      <c r="R71" s="3"/>
      <c r="S71" s="3"/>
      <c r="T71" s="3"/>
      <c r="U71" s="3"/>
      <c r="V71" s="3"/>
      <c r="W71" s="3"/>
      <c r="X71" s="3"/>
      <c r="Y71" s="3"/>
      <c r="Z71" s="3"/>
      <c r="AA71" s="3"/>
      <c r="AB71" s="3"/>
      <c r="AC71" s="3"/>
      <c r="AD71" s="3"/>
      <c r="AE71" s="3"/>
      <c r="AF71" s="3"/>
      <c r="AG71" s="3"/>
      <c r="AH71" s="3"/>
      <c r="AI71" s="3"/>
      <c r="AJ71" s="3"/>
    </row>
    <row r="72" spans="2:36" x14ac:dyDescent="0.25">
      <c r="B72" s="37"/>
      <c r="C72" s="32"/>
      <c r="D72" s="129"/>
      <c r="E72" s="36"/>
      <c r="F72" s="32"/>
      <c r="G72" s="32"/>
      <c r="H72" s="53"/>
      <c r="I72" s="33"/>
      <c r="J72" s="33"/>
      <c r="K72" s="33"/>
      <c r="L72" s="33"/>
      <c r="M72" s="33"/>
      <c r="Q72" s="3"/>
      <c r="R72" s="3"/>
      <c r="S72" s="3"/>
      <c r="T72" s="3"/>
      <c r="U72" s="3"/>
      <c r="V72" s="3"/>
      <c r="W72" s="3"/>
      <c r="X72" s="3"/>
      <c r="Y72" s="3"/>
      <c r="Z72" s="3"/>
      <c r="AA72" s="3"/>
      <c r="AB72" s="3"/>
      <c r="AC72" s="3"/>
      <c r="AD72" s="3"/>
      <c r="AE72" s="3"/>
      <c r="AF72" s="3"/>
      <c r="AG72" s="3"/>
      <c r="AH72" s="3"/>
      <c r="AI72" s="3"/>
      <c r="AJ72" s="3"/>
    </row>
    <row r="73" spans="2:36" x14ac:dyDescent="0.25">
      <c r="B73" s="35"/>
      <c r="C73" s="32"/>
      <c r="D73" s="121"/>
      <c r="E73" s="36"/>
      <c r="F73" s="32"/>
      <c r="G73" s="32"/>
      <c r="H73" s="53"/>
      <c r="I73" s="33"/>
      <c r="J73" s="33"/>
      <c r="K73" s="33"/>
      <c r="L73" s="10"/>
      <c r="M73" s="33"/>
      <c r="Q73" s="3"/>
      <c r="R73" s="3"/>
      <c r="S73" s="3"/>
      <c r="T73" s="3"/>
      <c r="U73" s="3"/>
      <c r="V73" s="3"/>
      <c r="W73" s="3"/>
      <c r="X73" s="3"/>
      <c r="Y73" s="3"/>
      <c r="Z73" s="3"/>
      <c r="AA73" s="3"/>
      <c r="AB73" s="3"/>
      <c r="AC73" s="3"/>
      <c r="AD73" s="3"/>
      <c r="AE73" s="3"/>
      <c r="AF73" s="3"/>
      <c r="AG73" s="3"/>
      <c r="AH73" s="3"/>
      <c r="AI73" s="3"/>
      <c r="AJ73" s="3"/>
    </row>
    <row r="74" spans="2:36" x14ac:dyDescent="0.25">
      <c r="B74" s="37"/>
      <c r="C74" s="32"/>
      <c r="D74" s="129"/>
      <c r="E74" s="36"/>
      <c r="F74" s="32"/>
      <c r="G74" s="32"/>
      <c r="H74" s="53"/>
      <c r="I74" s="33"/>
      <c r="J74" s="33"/>
      <c r="K74" s="33"/>
      <c r="L74" s="10"/>
      <c r="M74" s="33"/>
      <c r="Q74" s="3"/>
      <c r="R74" s="3"/>
      <c r="S74" s="3"/>
      <c r="T74" s="3"/>
      <c r="U74" s="3"/>
      <c r="V74" s="3"/>
      <c r="W74" s="3"/>
      <c r="X74" s="3"/>
      <c r="Y74" s="3"/>
      <c r="Z74" s="3"/>
      <c r="AA74" s="3"/>
      <c r="AB74" s="3"/>
      <c r="AC74" s="3"/>
      <c r="AD74" s="3"/>
      <c r="AE74" s="3"/>
      <c r="AF74" s="3"/>
      <c r="AG74" s="3"/>
      <c r="AH74" s="3"/>
      <c r="AI74" s="3"/>
      <c r="AJ74" s="3"/>
    </row>
    <row r="75" spans="2:36" x14ac:dyDescent="0.25">
      <c r="B75" s="35"/>
      <c r="C75" s="32"/>
      <c r="D75" s="32"/>
      <c r="E75" s="32"/>
      <c r="F75" s="32"/>
      <c r="G75" s="32"/>
      <c r="H75" s="53"/>
      <c r="I75" s="33"/>
      <c r="J75" s="33"/>
      <c r="K75" s="33"/>
      <c r="L75" s="33"/>
      <c r="M75" s="33"/>
      <c r="Q75" s="3"/>
      <c r="R75" s="3"/>
      <c r="S75" s="3"/>
      <c r="T75" s="3"/>
      <c r="U75" s="3"/>
      <c r="V75" s="3"/>
      <c r="W75" s="3"/>
      <c r="X75" s="3"/>
      <c r="Y75" s="3"/>
      <c r="Z75" s="3"/>
      <c r="AA75" s="3"/>
      <c r="AB75" s="3"/>
      <c r="AC75" s="3"/>
      <c r="AD75" s="3"/>
      <c r="AE75" s="3"/>
      <c r="AF75" s="3"/>
      <c r="AG75" s="3"/>
      <c r="AH75" s="3"/>
      <c r="AI75" s="3"/>
      <c r="AJ75" s="3"/>
    </row>
    <row r="76" spans="2:36" x14ac:dyDescent="0.25">
      <c r="B76" s="37"/>
      <c r="C76" s="154"/>
      <c r="D76" s="154"/>
      <c r="E76" s="154"/>
      <c r="F76" s="154"/>
      <c r="G76" s="154"/>
      <c r="H76" s="130"/>
      <c r="I76" s="33"/>
      <c r="J76" s="33"/>
      <c r="K76" s="33"/>
      <c r="L76" s="33"/>
      <c r="M76" s="33"/>
      <c r="Q76" s="3"/>
      <c r="R76" s="3"/>
      <c r="S76" s="3"/>
      <c r="T76" s="3"/>
      <c r="U76" s="3"/>
      <c r="V76" s="3"/>
      <c r="W76" s="3"/>
      <c r="X76" s="3"/>
      <c r="Y76" s="3"/>
      <c r="Z76" s="3"/>
      <c r="AA76" s="3"/>
      <c r="AB76" s="3"/>
      <c r="AC76" s="3"/>
      <c r="AD76" s="3"/>
      <c r="AE76" s="3"/>
      <c r="AF76" s="3"/>
      <c r="AG76" s="3"/>
      <c r="AH76" s="3"/>
      <c r="AI76" s="3"/>
      <c r="AJ76" s="3"/>
    </row>
    <row r="77" spans="2:36" x14ac:dyDescent="0.25">
      <c r="B77" s="35"/>
      <c r="C77" s="32"/>
      <c r="D77" s="32"/>
      <c r="E77" s="32"/>
      <c r="F77" s="32"/>
      <c r="G77" s="32"/>
      <c r="H77" s="53"/>
      <c r="I77" s="33"/>
      <c r="J77" s="33"/>
      <c r="K77" s="33"/>
      <c r="L77" s="33"/>
      <c r="M77" s="33"/>
      <c r="Q77" s="3"/>
      <c r="R77" s="3"/>
      <c r="S77" s="3"/>
      <c r="T77" s="3"/>
      <c r="U77" s="3"/>
      <c r="V77" s="3"/>
      <c r="W77" s="3"/>
      <c r="X77" s="3"/>
      <c r="Y77" s="3"/>
      <c r="Z77" s="3"/>
      <c r="AA77" s="3"/>
      <c r="AB77" s="3"/>
      <c r="AC77" s="3"/>
      <c r="AD77" s="3"/>
      <c r="AE77" s="3"/>
      <c r="AF77" s="3"/>
      <c r="AG77" s="3"/>
      <c r="AH77" s="3"/>
      <c r="AI77" s="3"/>
      <c r="AJ77" s="3"/>
    </row>
    <row r="78" spans="2:36" x14ac:dyDescent="0.25">
      <c r="B78" s="37"/>
      <c r="C78" s="33"/>
      <c r="D78" s="32"/>
      <c r="E78" s="32"/>
      <c r="F78" s="32"/>
      <c r="G78" s="32"/>
      <c r="H78" s="32"/>
      <c r="I78" s="32"/>
      <c r="J78" s="32"/>
      <c r="K78" s="32"/>
      <c r="L78" s="34"/>
      <c r="M78" s="33"/>
      <c r="Q78" s="3"/>
      <c r="R78" s="3"/>
      <c r="S78" s="3"/>
      <c r="T78" s="3"/>
      <c r="U78" s="3"/>
      <c r="V78" s="3"/>
      <c r="W78" s="3"/>
      <c r="X78" s="3"/>
      <c r="Y78" s="3"/>
      <c r="Z78" s="3"/>
      <c r="AA78" s="3"/>
      <c r="AB78" s="3"/>
      <c r="AC78" s="3"/>
      <c r="AD78" s="3"/>
      <c r="AE78" s="3"/>
      <c r="AF78" s="3"/>
      <c r="AG78" s="3"/>
      <c r="AH78" s="3"/>
      <c r="AI78" s="3"/>
      <c r="AJ78" s="3"/>
    </row>
    <row r="79" spans="2:36" x14ac:dyDescent="0.25">
      <c r="B79" s="33"/>
      <c r="C79" s="33"/>
      <c r="D79" s="33"/>
      <c r="E79" s="33"/>
      <c r="F79" s="33"/>
      <c r="G79" s="33"/>
      <c r="H79" s="33"/>
      <c r="I79" s="33"/>
      <c r="J79" s="33"/>
      <c r="K79" s="33"/>
      <c r="L79" s="33"/>
      <c r="M79" s="33"/>
      <c r="Q79" s="3"/>
      <c r="R79" s="3"/>
      <c r="S79" s="3"/>
      <c r="T79" s="3"/>
      <c r="U79" s="3"/>
      <c r="V79" s="3"/>
      <c r="W79" s="3"/>
      <c r="X79" s="3"/>
      <c r="Y79" s="3"/>
      <c r="Z79" s="3"/>
      <c r="AA79" s="3"/>
      <c r="AB79" s="3"/>
      <c r="AC79" s="3"/>
      <c r="AD79" s="3"/>
      <c r="AE79" s="3"/>
      <c r="AF79" s="3"/>
      <c r="AG79" s="3"/>
      <c r="AH79" s="3"/>
      <c r="AI79" s="3"/>
      <c r="AJ79" s="3"/>
    </row>
    <row r="80" spans="2:36" x14ac:dyDescent="0.25">
      <c r="B80" s="37"/>
      <c r="C80" s="33"/>
      <c r="D80" s="33"/>
      <c r="E80" s="33"/>
      <c r="F80" s="33"/>
      <c r="G80" s="33"/>
      <c r="H80" s="33"/>
      <c r="I80" s="33"/>
      <c r="J80" s="33"/>
      <c r="K80" s="33"/>
      <c r="L80" s="33"/>
      <c r="M80" s="33"/>
      <c r="Q80" s="3"/>
      <c r="R80" s="3"/>
      <c r="S80" s="3"/>
      <c r="T80" s="3"/>
      <c r="U80" s="3"/>
      <c r="V80" s="3"/>
      <c r="W80" s="3"/>
      <c r="X80" s="3"/>
      <c r="Y80" s="3"/>
      <c r="Z80" s="3"/>
      <c r="AA80" s="3"/>
      <c r="AB80" s="3"/>
      <c r="AC80" s="3"/>
      <c r="AD80" s="3"/>
      <c r="AE80" s="3"/>
      <c r="AF80" s="3"/>
      <c r="AG80" s="3"/>
      <c r="AH80" s="3"/>
      <c r="AI80" s="3"/>
      <c r="AJ80" s="3"/>
    </row>
    <row r="81" spans="2:36" x14ac:dyDescent="0.25">
      <c r="B81" s="58"/>
      <c r="C81" s="33"/>
      <c r="D81" s="119"/>
      <c r="E81" s="36"/>
      <c r="F81" s="32"/>
      <c r="G81" s="32"/>
      <c r="H81" s="32"/>
      <c r="I81" s="33"/>
      <c r="J81" s="33"/>
      <c r="K81" s="33"/>
      <c r="L81" s="33"/>
      <c r="M81" s="33"/>
      <c r="Q81" s="3"/>
      <c r="R81" s="3"/>
      <c r="S81" s="3"/>
      <c r="T81" s="3"/>
      <c r="U81" s="3"/>
      <c r="V81" s="3"/>
      <c r="W81" s="3"/>
      <c r="X81" s="3"/>
      <c r="Y81" s="3"/>
      <c r="Z81" s="3"/>
      <c r="AA81" s="3"/>
      <c r="AB81" s="3"/>
      <c r="AC81" s="3"/>
      <c r="AD81" s="3"/>
      <c r="AE81" s="3"/>
      <c r="AF81" s="3"/>
      <c r="AG81" s="3"/>
      <c r="AH81" s="3"/>
      <c r="AI81" s="3"/>
      <c r="AJ81" s="3"/>
    </row>
    <row r="82" spans="2:36" x14ac:dyDescent="0.25">
      <c r="B82" s="35"/>
      <c r="C82" s="33"/>
      <c r="D82" s="119"/>
      <c r="E82" s="36"/>
      <c r="F82" s="32"/>
      <c r="G82" s="53"/>
      <c r="H82" s="32"/>
      <c r="I82" s="33"/>
      <c r="J82" s="33"/>
      <c r="K82" s="33"/>
      <c r="L82" s="33"/>
      <c r="M82" s="33"/>
      <c r="Q82" s="3"/>
      <c r="R82" s="3"/>
      <c r="S82" s="3"/>
      <c r="T82" s="3"/>
      <c r="U82" s="3"/>
      <c r="V82" s="3"/>
      <c r="W82" s="3"/>
      <c r="X82" s="3"/>
      <c r="Y82" s="3"/>
      <c r="Z82" s="3"/>
      <c r="AA82" s="3"/>
      <c r="AB82" s="3"/>
      <c r="AC82" s="3"/>
      <c r="AD82" s="3"/>
      <c r="AE82" s="3"/>
      <c r="AF82" s="3"/>
      <c r="AG82" s="3"/>
      <c r="AH82" s="3"/>
      <c r="AI82" s="3"/>
      <c r="AJ82" s="3"/>
    </row>
    <row r="83" spans="2:36" x14ac:dyDescent="0.25">
      <c r="B83" s="35"/>
      <c r="C83" s="32"/>
      <c r="D83" s="121"/>
      <c r="E83" s="36"/>
      <c r="F83" s="53"/>
      <c r="G83" s="35"/>
      <c r="H83" s="53"/>
      <c r="I83" s="33"/>
      <c r="J83" s="33"/>
      <c r="K83" s="33"/>
      <c r="L83" s="10"/>
      <c r="M83" s="33"/>
      <c r="Q83" s="3"/>
      <c r="R83" s="3"/>
      <c r="S83" s="3"/>
      <c r="T83" s="3"/>
      <c r="U83" s="3"/>
      <c r="V83" s="3"/>
      <c r="W83" s="3"/>
      <c r="X83" s="3"/>
      <c r="Y83" s="3"/>
      <c r="Z83" s="3"/>
      <c r="AA83" s="3"/>
      <c r="AB83" s="3"/>
      <c r="AC83" s="3"/>
      <c r="AD83" s="3"/>
      <c r="AE83" s="3"/>
      <c r="AF83" s="3"/>
      <c r="AG83" s="3"/>
      <c r="AH83" s="3"/>
      <c r="AI83" s="3"/>
      <c r="AJ83" s="3"/>
    </row>
    <row r="84" spans="2:36" x14ac:dyDescent="0.25">
      <c r="B84" s="33"/>
      <c r="C84" s="33"/>
      <c r="D84" s="33"/>
      <c r="E84" s="33"/>
      <c r="F84" s="32"/>
      <c r="G84" s="32"/>
      <c r="H84" s="32"/>
      <c r="I84" s="33"/>
      <c r="J84" s="33"/>
      <c r="K84" s="33"/>
      <c r="L84" s="33"/>
      <c r="M84" s="33"/>
      <c r="Q84" s="3"/>
      <c r="R84" s="3"/>
      <c r="S84" s="3"/>
      <c r="T84" s="3"/>
      <c r="U84" s="3"/>
      <c r="V84" s="3"/>
      <c r="W84" s="3"/>
      <c r="X84" s="3"/>
      <c r="Y84" s="3"/>
      <c r="Z84" s="3"/>
      <c r="AA84" s="3"/>
      <c r="AB84" s="3"/>
      <c r="AC84" s="3"/>
      <c r="AD84" s="3"/>
      <c r="AE84" s="3"/>
      <c r="AF84" s="3"/>
      <c r="AG84" s="3"/>
      <c r="AH84" s="3"/>
      <c r="AI84" s="3"/>
      <c r="AJ84" s="3"/>
    </row>
    <row r="85" spans="2:36" x14ac:dyDescent="0.25">
      <c r="B85" s="37"/>
      <c r="C85" s="154"/>
      <c r="D85" s="154"/>
      <c r="E85" s="154"/>
      <c r="F85" s="154"/>
      <c r="G85" s="154"/>
      <c r="H85" s="127"/>
      <c r="I85" s="33"/>
      <c r="J85" s="33"/>
      <c r="K85" s="33"/>
      <c r="L85" s="33"/>
      <c r="M85" s="33"/>
      <c r="Q85" s="3"/>
      <c r="R85" s="3"/>
      <c r="S85" s="3"/>
      <c r="T85" s="3"/>
      <c r="U85" s="3"/>
      <c r="V85" s="3"/>
      <c r="W85" s="3"/>
      <c r="X85" s="3"/>
      <c r="Y85" s="3"/>
      <c r="Z85" s="3"/>
      <c r="AA85" s="3"/>
      <c r="AB85" s="3"/>
      <c r="AC85" s="3"/>
      <c r="AD85" s="3"/>
      <c r="AE85" s="3"/>
      <c r="AF85" s="3"/>
      <c r="AG85" s="3"/>
      <c r="AH85" s="3"/>
      <c r="AI85" s="3"/>
      <c r="AJ85" s="3"/>
    </row>
    <row r="86" spans="2:36" x14ac:dyDescent="0.25">
      <c r="B86" s="33"/>
      <c r="C86" s="33"/>
      <c r="D86" s="33"/>
      <c r="E86" s="33"/>
      <c r="F86" s="32"/>
      <c r="G86" s="32"/>
      <c r="H86" s="32"/>
      <c r="I86" s="33"/>
      <c r="J86" s="33"/>
      <c r="K86" s="33"/>
      <c r="L86" s="33"/>
      <c r="M86" s="33"/>
      <c r="Q86" s="3"/>
      <c r="R86" s="3"/>
      <c r="S86" s="3"/>
      <c r="T86" s="3"/>
      <c r="U86" s="3"/>
      <c r="V86" s="3"/>
      <c r="W86" s="3"/>
      <c r="X86" s="3"/>
      <c r="Y86" s="3"/>
      <c r="Z86" s="3"/>
      <c r="AA86" s="3"/>
      <c r="AB86" s="3"/>
      <c r="AC86" s="3"/>
      <c r="AD86" s="3"/>
      <c r="AE86" s="3"/>
      <c r="AF86" s="3"/>
      <c r="AG86" s="3"/>
      <c r="AH86" s="3"/>
      <c r="AI86" s="3"/>
      <c r="AJ86" s="3"/>
    </row>
    <row r="87" spans="2:36" x14ac:dyDescent="0.25">
      <c r="B87" s="37"/>
      <c r="C87" s="33"/>
      <c r="D87" s="115"/>
      <c r="E87" s="115"/>
      <c r="F87" s="32"/>
      <c r="G87" s="32"/>
      <c r="H87" s="32"/>
      <c r="I87" s="33"/>
      <c r="J87" s="33"/>
      <c r="K87" s="33"/>
      <c r="L87" s="33"/>
      <c r="M87" s="33"/>
      <c r="Q87" s="3"/>
      <c r="R87" s="3"/>
      <c r="S87" s="3"/>
      <c r="T87" s="3"/>
      <c r="U87" s="3"/>
      <c r="V87" s="3"/>
      <c r="W87" s="3"/>
      <c r="X87" s="3"/>
      <c r="Y87" s="3"/>
      <c r="Z87" s="3"/>
      <c r="AA87" s="3"/>
      <c r="AB87" s="3"/>
      <c r="AC87" s="3"/>
      <c r="AD87" s="3"/>
      <c r="AE87" s="3"/>
      <c r="AF87" s="3"/>
      <c r="AG87" s="3"/>
      <c r="AH87" s="3"/>
      <c r="AI87" s="3"/>
      <c r="AJ87" s="3"/>
    </row>
    <row r="88" spans="2:36" x14ac:dyDescent="0.25">
      <c r="B88" s="58"/>
      <c r="C88" s="33"/>
      <c r="D88" s="119"/>
      <c r="E88" s="32"/>
      <c r="F88" s="32"/>
      <c r="G88" s="32"/>
      <c r="H88" s="32"/>
      <c r="I88" s="33"/>
      <c r="J88" s="33"/>
      <c r="K88" s="33"/>
      <c r="L88" s="33"/>
      <c r="M88" s="33"/>
      <c r="Q88" s="3"/>
      <c r="R88" s="3"/>
      <c r="S88" s="3"/>
      <c r="T88" s="3"/>
      <c r="U88" s="3"/>
      <c r="V88" s="3"/>
      <c r="W88" s="3"/>
      <c r="X88" s="3"/>
      <c r="Y88" s="3"/>
      <c r="Z88" s="3"/>
      <c r="AA88" s="3"/>
      <c r="AB88" s="3"/>
      <c r="AC88" s="3"/>
      <c r="AD88" s="3"/>
      <c r="AE88" s="3"/>
      <c r="AF88" s="3"/>
      <c r="AG88" s="3"/>
      <c r="AH88" s="3"/>
      <c r="AI88" s="3"/>
      <c r="AJ88" s="3"/>
    </row>
    <row r="89" spans="2:36" x14ac:dyDescent="0.25">
      <c r="B89" s="35"/>
      <c r="C89" s="33"/>
      <c r="D89" s="131"/>
      <c r="E89" s="119"/>
      <c r="F89" s="53"/>
      <c r="G89" s="32"/>
      <c r="H89" s="32"/>
      <c r="I89" s="33"/>
      <c r="J89" s="33"/>
      <c r="K89" s="33"/>
      <c r="L89" s="33"/>
      <c r="M89" s="33"/>
      <c r="Q89" s="3"/>
      <c r="R89" s="3"/>
      <c r="S89" s="3"/>
      <c r="T89" s="3"/>
      <c r="U89" s="3"/>
      <c r="V89" s="3"/>
      <c r="W89" s="3"/>
      <c r="X89" s="3"/>
      <c r="Y89" s="3"/>
      <c r="Z89" s="3"/>
      <c r="AA89" s="3"/>
      <c r="AB89" s="3"/>
      <c r="AC89" s="3"/>
      <c r="AD89" s="3"/>
      <c r="AE89" s="3"/>
      <c r="AF89" s="3"/>
      <c r="AG89" s="3"/>
      <c r="AH89" s="3"/>
      <c r="AI89" s="3"/>
      <c r="AJ89" s="3"/>
    </row>
    <row r="90" spans="2:36" x14ac:dyDescent="0.25">
      <c r="B90" s="35"/>
      <c r="C90" s="33"/>
      <c r="D90" s="118"/>
      <c r="E90" s="59"/>
      <c r="F90" s="53"/>
      <c r="G90" s="32"/>
      <c r="H90" s="32"/>
      <c r="I90" s="33"/>
      <c r="J90" s="33"/>
      <c r="K90" s="33"/>
      <c r="L90" s="33"/>
      <c r="M90" s="33"/>
      <c r="Q90" s="3"/>
      <c r="R90" s="3"/>
      <c r="S90" s="3"/>
      <c r="T90" s="3"/>
      <c r="U90" s="3"/>
      <c r="V90" s="3"/>
      <c r="W90" s="3"/>
      <c r="X90" s="3"/>
      <c r="Y90" s="3"/>
      <c r="Z90" s="3"/>
      <c r="AA90" s="3"/>
      <c r="AB90" s="3"/>
      <c r="AC90" s="3"/>
      <c r="AD90" s="3"/>
      <c r="AE90" s="3"/>
      <c r="AF90" s="3"/>
      <c r="AG90" s="3"/>
      <c r="AH90" s="3"/>
      <c r="AI90" s="3"/>
      <c r="AJ90" s="3"/>
    </row>
    <row r="91" spans="2:36" x14ac:dyDescent="0.25">
      <c r="B91" s="35"/>
      <c r="C91" s="33"/>
      <c r="D91" s="119"/>
      <c r="E91" s="113"/>
      <c r="F91" s="113"/>
      <c r="G91" s="35"/>
      <c r="H91" s="53"/>
      <c r="I91" s="33"/>
      <c r="J91" s="33"/>
      <c r="K91" s="33"/>
      <c r="L91" s="33"/>
      <c r="M91" s="33"/>
      <c r="Q91" s="3"/>
      <c r="R91" s="3"/>
      <c r="S91" s="3"/>
      <c r="T91" s="3"/>
      <c r="U91" s="3"/>
      <c r="V91" s="3"/>
      <c r="W91" s="3"/>
      <c r="X91" s="3"/>
      <c r="Y91" s="3"/>
      <c r="Z91" s="3"/>
      <c r="AA91" s="3"/>
      <c r="AB91" s="3"/>
      <c r="AC91" s="3"/>
      <c r="AD91" s="3"/>
      <c r="AE91" s="3"/>
      <c r="AF91" s="3"/>
      <c r="AG91" s="3"/>
      <c r="AH91" s="3"/>
      <c r="AI91" s="3"/>
      <c r="AJ91" s="3"/>
    </row>
    <row r="92" spans="2:36" x14ac:dyDescent="0.25">
      <c r="B92" s="35"/>
      <c r="C92" s="33"/>
      <c r="D92" s="32"/>
      <c r="E92" s="32"/>
      <c r="F92" s="32"/>
      <c r="G92" s="32"/>
      <c r="H92" s="32"/>
      <c r="I92" s="33"/>
      <c r="J92" s="33"/>
      <c r="K92" s="33"/>
      <c r="L92" s="33"/>
      <c r="M92" s="33"/>
      <c r="Q92" s="3"/>
      <c r="R92" s="3"/>
      <c r="S92" s="3"/>
      <c r="T92" s="3"/>
      <c r="U92" s="3"/>
      <c r="V92" s="3"/>
      <c r="W92" s="3"/>
      <c r="X92" s="3"/>
      <c r="Y92" s="3"/>
      <c r="Z92" s="3"/>
      <c r="AA92" s="3"/>
      <c r="AB92" s="3"/>
      <c r="AC92" s="3"/>
      <c r="AD92" s="3"/>
      <c r="AE92" s="3"/>
      <c r="AF92" s="3"/>
      <c r="AG92" s="3"/>
      <c r="AH92" s="3"/>
      <c r="AI92" s="3"/>
      <c r="AJ92" s="3"/>
    </row>
    <row r="93" spans="2:36" x14ac:dyDescent="0.25">
      <c r="B93" s="37"/>
      <c r="C93" s="154"/>
      <c r="D93" s="154"/>
      <c r="E93" s="154"/>
      <c r="F93" s="154"/>
      <c r="G93" s="154"/>
      <c r="H93" s="132"/>
      <c r="I93" s="33"/>
      <c r="J93" s="33"/>
      <c r="K93" s="33"/>
      <c r="L93" s="33"/>
      <c r="M93" s="33"/>
      <c r="Q93" s="3"/>
      <c r="R93" s="3"/>
      <c r="S93" s="3"/>
      <c r="T93" s="3"/>
      <c r="U93" s="3"/>
      <c r="V93" s="3"/>
      <c r="W93" s="3"/>
      <c r="X93" s="3"/>
      <c r="Y93" s="3"/>
      <c r="Z93" s="3"/>
      <c r="AA93" s="3"/>
      <c r="AB93" s="3"/>
      <c r="AC93" s="3"/>
      <c r="AD93" s="3"/>
      <c r="AE93" s="3"/>
      <c r="AF93" s="3"/>
      <c r="AG93" s="3"/>
      <c r="AH93" s="3"/>
      <c r="AI93" s="3"/>
      <c r="AJ93" s="3"/>
    </row>
    <row r="94" spans="2:36" x14ac:dyDescent="0.25">
      <c r="B94" s="35"/>
      <c r="C94" s="33"/>
      <c r="D94" s="32"/>
      <c r="E94" s="32"/>
      <c r="F94" s="32"/>
      <c r="G94" s="32"/>
      <c r="H94" s="32"/>
      <c r="I94" s="33"/>
      <c r="J94" s="33"/>
      <c r="K94" s="33"/>
      <c r="L94" s="33"/>
      <c r="M94" s="33"/>
      <c r="Q94" s="3"/>
      <c r="R94" s="3"/>
      <c r="S94" s="3"/>
      <c r="T94" s="3"/>
      <c r="U94" s="3"/>
      <c r="V94" s="3"/>
      <c r="W94" s="3"/>
      <c r="X94" s="3"/>
      <c r="Y94" s="3"/>
      <c r="Z94" s="3"/>
      <c r="AA94" s="3"/>
      <c r="AB94" s="3"/>
      <c r="AC94" s="3"/>
      <c r="AD94" s="3"/>
      <c r="AE94" s="3"/>
      <c r="AF94" s="3"/>
      <c r="AG94" s="3"/>
      <c r="AH94" s="3"/>
      <c r="AI94" s="3"/>
      <c r="AJ94" s="3"/>
    </row>
    <row r="95" spans="2:36" x14ac:dyDescent="0.25">
      <c r="B95" s="37"/>
      <c r="C95" s="33"/>
      <c r="D95" s="32"/>
      <c r="E95" s="32"/>
      <c r="F95" s="32"/>
      <c r="G95" s="32"/>
      <c r="H95" s="32"/>
      <c r="I95" s="32"/>
      <c r="J95" s="32"/>
      <c r="K95" s="32"/>
      <c r="L95" s="33"/>
      <c r="M95" s="33"/>
      <c r="Q95" s="3"/>
      <c r="R95" s="3"/>
      <c r="S95" s="3"/>
      <c r="T95" s="3"/>
      <c r="U95" s="3"/>
      <c r="V95" s="3"/>
      <c r="W95" s="3"/>
      <c r="X95" s="3"/>
      <c r="Y95" s="3"/>
      <c r="Z95" s="3"/>
      <c r="AA95" s="3"/>
      <c r="AB95" s="3"/>
      <c r="AC95" s="3"/>
      <c r="AD95" s="3"/>
      <c r="AE95" s="3"/>
      <c r="AF95" s="3"/>
      <c r="AG95" s="3"/>
      <c r="AH95" s="3"/>
      <c r="AI95" s="3"/>
      <c r="AJ95" s="3"/>
    </row>
    <row r="96" spans="2:36" x14ac:dyDescent="0.25">
      <c r="B96" s="33"/>
      <c r="C96" s="33"/>
      <c r="D96" s="33"/>
      <c r="E96" s="33"/>
      <c r="F96" s="33"/>
      <c r="G96" s="33"/>
      <c r="H96" s="33"/>
      <c r="I96" s="33"/>
      <c r="J96" s="33"/>
      <c r="K96" s="33"/>
      <c r="L96" s="33"/>
      <c r="M96" s="33"/>
      <c r="Q96" s="3"/>
      <c r="R96" s="3"/>
      <c r="S96" s="3"/>
      <c r="T96" s="3"/>
      <c r="U96" s="3"/>
      <c r="V96" s="3"/>
      <c r="W96" s="3"/>
      <c r="X96" s="3"/>
      <c r="Y96" s="3"/>
      <c r="Z96" s="3"/>
      <c r="AA96" s="3"/>
      <c r="AB96" s="3"/>
      <c r="AC96" s="3"/>
      <c r="AD96" s="3"/>
      <c r="AE96" s="3"/>
      <c r="AF96" s="3"/>
      <c r="AG96" s="3"/>
      <c r="AH96" s="3"/>
      <c r="AI96" s="3"/>
      <c r="AJ96" s="3"/>
    </row>
    <row r="97" spans="1:36" x14ac:dyDescent="0.25">
      <c r="B97" s="35"/>
      <c r="C97" s="33"/>
      <c r="D97" s="121"/>
      <c r="E97" s="36"/>
      <c r="F97" s="32"/>
      <c r="G97" s="32"/>
      <c r="H97" s="127"/>
      <c r="I97" s="33"/>
      <c r="J97" s="33"/>
      <c r="K97" s="33"/>
      <c r="L97" s="33"/>
      <c r="M97" s="33"/>
      <c r="Q97" s="3"/>
      <c r="R97" s="3"/>
      <c r="S97" s="3"/>
      <c r="T97" s="3"/>
      <c r="U97" s="3"/>
      <c r="V97" s="3"/>
      <c r="W97" s="3"/>
      <c r="X97" s="3"/>
      <c r="Y97" s="3"/>
      <c r="Z97" s="3"/>
      <c r="AA97" s="3"/>
      <c r="AB97" s="3"/>
      <c r="AC97" s="3"/>
      <c r="AD97" s="3"/>
      <c r="AE97" s="3"/>
      <c r="AF97" s="3"/>
      <c r="AG97" s="3"/>
      <c r="AH97" s="3"/>
      <c r="AI97" s="3"/>
      <c r="AJ97" s="3"/>
    </row>
    <row r="98" spans="1:36" x14ac:dyDescent="0.25">
      <c r="B98" s="35"/>
      <c r="C98" s="33"/>
      <c r="D98" s="121"/>
      <c r="E98" s="36"/>
      <c r="F98" s="32"/>
      <c r="G98" s="32"/>
      <c r="H98" s="53"/>
      <c r="I98" s="33"/>
      <c r="J98" s="33"/>
      <c r="K98" s="33"/>
      <c r="L98" s="33"/>
      <c r="M98" s="33"/>
      <c r="Q98" s="3"/>
      <c r="R98" s="3"/>
      <c r="S98" s="3"/>
      <c r="T98" s="3"/>
      <c r="U98" s="3"/>
      <c r="V98" s="3"/>
      <c r="W98" s="3"/>
      <c r="X98" s="3"/>
      <c r="Y98" s="3"/>
      <c r="Z98" s="3"/>
      <c r="AA98" s="3"/>
      <c r="AB98" s="3"/>
      <c r="AC98" s="3"/>
      <c r="AD98" s="3"/>
      <c r="AE98" s="3"/>
      <c r="AF98" s="3"/>
      <c r="AG98" s="3"/>
      <c r="AH98" s="3"/>
      <c r="AI98" s="3"/>
      <c r="AJ98" s="3"/>
    </row>
    <row r="99" spans="1:36" x14ac:dyDescent="0.25">
      <c r="B99" s="35"/>
      <c r="C99" s="33"/>
      <c r="D99" s="124"/>
      <c r="E99" s="36"/>
      <c r="F99" s="32"/>
      <c r="G99" s="32"/>
      <c r="H99" s="127"/>
      <c r="I99" s="33"/>
      <c r="J99" s="33"/>
      <c r="K99" s="33"/>
      <c r="L99" s="33"/>
      <c r="M99" s="33"/>
      <c r="Q99" s="3"/>
      <c r="R99" s="3"/>
      <c r="S99" s="3"/>
      <c r="T99" s="3"/>
      <c r="U99" s="3"/>
      <c r="V99" s="3"/>
      <c r="W99" s="3"/>
      <c r="X99" s="3"/>
      <c r="Y99" s="3"/>
      <c r="Z99" s="3"/>
      <c r="AA99" s="3"/>
      <c r="AB99" s="3"/>
      <c r="AC99" s="3"/>
      <c r="AD99" s="3"/>
      <c r="AE99" s="3"/>
      <c r="AF99" s="3"/>
      <c r="AG99" s="3"/>
      <c r="AH99" s="3"/>
      <c r="AI99" s="3"/>
      <c r="AJ99" s="3"/>
    </row>
    <row r="100" spans="1:36" x14ac:dyDescent="0.25">
      <c r="B100" s="35"/>
      <c r="C100" s="35"/>
      <c r="D100" s="118"/>
      <c r="E100" s="32"/>
      <c r="F100" s="32"/>
      <c r="G100" s="32"/>
      <c r="H100" s="53"/>
      <c r="I100" s="33"/>
      <c r="J100" s="33"/>
      <c r="K100" s="33"/>
      <c r="L100" s="33"/>
      <c r="M100" s="33"/>
      <c r="Q100" s="3"/>
      <c r="R100" s="3"/>
      <c r="S100" s="3"/>
      <c r="T100" s="3"/>
      <c r="U100" s="3"/>
      <c r="V100" s="3"/>
      <c r="W100" s="3"/>
      <c r="X100" s="3"/>
      <c r="Y100" s="3"/>
      <c r="Z100" s="3"/>
      <c r="AA100" s="3"/>
      <c r="AB100" s="3"/>
      <c r="AC100" s="3"/>
      <c r="AD100" s="3"/>
      <c r="AE100" s="3"/>
      <c r="AF100" s="3"/>
      <c r="AG100" s="3"/>
      <c r="AH100" s="3"/>
      <c r="AI100" s="3"/>
      <c r="AJ100" s="3"/>
    </row>
    <row r="101" spans="1:36" x14ac:dyDescent="0.25">
      <c r="B101" s="35"/>
      <c r="C101" s="35"/>
      <c r="D101" s="119"/>
      <c r="E101" s="32"/>
      <c r="F101" s="32"/>
      <c r="G101" s="32"/>
      <c r="H101" s="127"/>
      <c r="I101" s="33"/>
      <c r="J101" s="33"/>
      <c r="K101" s="33"/>
      <c r="L101" s="33"/>
      <c r="M101" s="33"/>
      <c r="Q101" s="3"/>
      <c r="R101" s="3"/>
      <c r="S101" s="3"/>
      <c r="T101" s="3"/>
      <c r="U101" s="3"/>
      <c r="V101" s="3"/>
      <c r="W101" s="3"/>
      <c r="X101" s="3"/>
      <c r="Y101" s="3"/>
      <c r="Z101" s="3"/>
      <c r="AA101" s="3"/>
      <c r="AB101" s="3"/>
      <c r="AC101" s="3"/>
      <c r="AD101" s="3"/>
      <c r="AE101" s="3"/>
      <c r="AF101" s="3"/>
      <c r="AG101" s="3"/>
      <c r="AH101" s="3"/>
      <c r="AI101" s="3"/>
      <c r="AJ101" s="3"/>
    </row>
    <row r="102" spans="1:36" x14ac:dyDescent="0.25">
      <c r="B102" s="35"/>
      <c r="C102" s="33"/>
      <c r="D102" s="32"/>
      <c r="E102" s="32"/>
      <c r="F102" s="32"/>
      <c r="G102" s="32"/>
      <c r="H102" s="32"/>
      <c r="I102" s="126"/>
      <c r="J102" s="33"/>
      <c r="K102" s="33"/>
      <c r="L102" s="33"/>
      <c r="M102" s="33"/>
      <c r="Q102" s="3"/>
      <c r="R102" s="3"/>
      <c r="S102" s="3"/>
      <c r="T102" s="3"/>
      <c r="U102" s="3"/>
      <c r="V102" s="3"/>
      <c r="W102" s="3"/>
      <c r="X102" s="3"/>
      <c r="Y102" s="3"/>
      <c r="Z102" s="3"/>
      <c r="AA102" s="3"/>
      <c r="AB102" s="3"/>
      <c r="AC102" s="3"/>
      <c r="AD102" s="3"/>
      <c r="AE102" s="3"/>
      <c r="AF102" s="3"/>
      <c r="AG102" s="3"/>
      <c r="AH102" s="3"/>
      <c r="AI102" s="3"/>
      <c r="AJ102" s="3"/>
    </row>
    <row r="103" spans="1:36" x14ac:dyDescent="0.25">
      <c r="B103" s="37"/>
      <c r="C103" s="154"/>
      <c r="D103" s="154"/>
      <c r="E103" s="154"/>
      <c r="F103" s="154"/>
      <c r="G103" s="154"/>
      <c r="H103" s="120"/>
      <c r="I103" s="33"/>
      <c r="J103" s="33"/>
      <c r="K103" s="33"/>
      <c r="L103" s="33"/>
      <c r="M103" s="33"/>
      <c r="Q103" s="3"/>
      <c r="R103" s="3"/>
      <c r="S103" s="3"/>
      <c r="T103" s="3"/>
      <c r="U103" s="3"/>
      <c r="V103" s="3"/>
      <c r="W103" s="3"/>
      <c r="X103" s="3"/>
      <c r="Y103" s="3"/>
      <c r="Z103" s="3"/>
      <c r="AA103" s="3"/>
      <c r="AB103" s="3"/>
      <c r="AC103" s="3"/>
      <c r="AD103" s="3"/>
      <c r="AE103" s="3"/>
      <c r="AF103" s="3"/>
      <c r="AG103" s="3"/>
      <c r="AH103" s="3"/>
      <c r="AI103" s="3"/>
      <c r="AJ103" s="3"/>
    </row>
    <row r="104" spans="1:36" x14ac:dyDescent="0.25">
      <c r="B104" s="35"/>
      <c r="C104" s="33"/>
      <c r="D104" s="32"/>
      <c r="E104" s="32"/>
      <c r="F104" s="32"/>
      <c r="G104" s="32"/>
      <c r="H104" s="32"/>
      <c r="I104" s="33"/>
      <c r="J104" s="33"/>
      <c r="K104" s="33"/>
      <c r="L104" s="33"/>
      <c r="M104" s="33"/>
      <c r="Q104" s="3"/>
      <c r="R104" s="3"/>
      <c r="S104" s="3"/>
      <c r="T104" s="3"/>
      <c r="U104" s="3"/>
      <c r="V104" s="3"/>
      <c r="W104" s="3"/>
      <c r="X104" s="3"/>
      <c r="Y104" s="3"/>
      <c r="Z104" s="3"/>
      <c r="AA104" s="3"/>
      <c r="AB104" s="3"/>
      <c r="AC104" s="3"/>
      <c r="AD104" s="3"/>
      <c r="AE104" s="3"/>
      <c r="AF104" s="3"/>
      <c r="AG104" s="3"/>
      <c r="AH104" s="3"/>
      <c r="AI104" s="3"/>
      <c r="AJ104" s="3"/>
    </row>
    <row r="105" spans="1:36" x14ac:dyDescent="0.25">
      <c r="B105" s="35"/>
      <c r="C105" s="33"/>
      <c r="D105" s="32"/>
      <c r="E105" s="32"/>
      <c r="F105" s="32"/>
      <c r="G105" s="32"/>
      <c r="H105" s="32"/>
      <c r="I105" s="33"/>
      <c r="J105" s="33"/>
      <c r="K105" s="126"/>
      <c r="L105" s="33"/>
      <c r="M105" s="33"/>
      <c r="Q105" s="3"/>
      <c r="R105" s="3"/>
      <c r="S105" s="3"/>
      <c r="T105" s="3"/>
      <c r="U105" s="3"/>
      <c r="V105" s="3"/>
      <c r="W105" s="3"/>
      <c r="X105" s="3"/>
      <c r="Y105" s="3"/>
      <c r="Z105" s="3"/>
      <c r="AA105" s="3"/>
      <c r="AB105" s="3"/>
      <c r="AC105" s="3"/>
      <c r="AD105" s="3"/>
      <c r="AE105" s="3"/>
      <c r="AF105" s="3"/>
      <c r="AG105" s="3"/>
      <c r="AH105" s="3"/>
      <c r="AI105" s="3"/>
      <c r="AJ105" s="3"/>
    </row>
    <row r="106" spans="1:36" x14ac:dyDescent="0.25">
      <c r="B106" s="37"/>
      <c r="C106" s="154"/>
      <c r="D106" s="154"/>
      <c r="E106" s="154"/>
      <c r="F106" s="154"/>
      <c r="G106" s="154"/>
      <c r="H106" s="120"/>
      <c r="I106" s="33"/>
      <c r="J106" s="33"/>
      <c r="K106" s="33"/>
      <c r="L106" s="33"/>
      <c r="M106" s="33"/>
      <c r="Q106" s="3"/>
      <c r="R106" s="3"/>
      <c r="S106" s="3"/>
      <c r="T106" s="3"/>
      <c r="U106" s="3"/>
      <c r="V106" s="3"/>
      <c r="W106" s="3"/>
      <c r="X106" s="3"/>
      <c r="Y106" s="3"/>
      <c r="Z106" s="3"/>
      <c r="AA106" s="3"/>
      <c r="AB106" s="3"/>
      <c r="AC106" s="3"/>
      <c r="AD106" s="3"/>
      <c r="AE106" s="3"/>
      <c r="AF106" s="3"/>
      <c r="AG106" s="3"/>
      <c r="AH106" s="3"/>
      <c r="AI106" s="3"/>
      <c r="AJ106" s="3"/>
    </row>
    <row r="107" spans="1:36" x14ac:dyDescent="0.25">
      <c r="B107" s="35"/>
      <c r="C107" s="33"/>
      <c r="D107" s="32"/>
      <c r="E107" s="32"/>
      <c r="F107" s="32"/>
      <c r="G107" s="32"/>
      <c r="H107" s="32"/>
      <c r="I107" s="33"/>
      <c r="J107" s="33"/>
      <c r="K107" s="33"/>
      <c r="L107" s="33"/>
      <c r="M107" s="33"/>
      <c r="Q107" s="3"/>
      <c r="R107" s="3"/>
      <c r="S107" s="3"/>
      <c r="T107" s="3"/>
      <c r="U107" s="3"/>
      <c r="V107" s="3"/>
      <c r="W107" s="3"/>
      <c r="X107" s="3"/>
      <c r="Y107" s="3"/>
      <c r="Z107" s="3"/>
      <c r="AA107" s="3"/>
      <c r="AB107" s="3"/>
      <c r="AC107" s="3"/>
      <c r="AD107" s="3"/>
      <c r="AE107" s="3"/>
      <c r="AF107" s="3"/>
      <c r="AG107" s="3"/>
      <c r="AH107" s="3"/>
      <c r="AI107" s="3"/>
      <c r="AJ107" s="3"/>
    </row>
    <row r="108" spans="1:36" x14ac:dyDescent="0.25">
      <c r="A108" s="133"/>
      <c r="B108" s="134"/>
      <c r="C108" s="134"/>
      <c r="D108" s="135"/>
      <c r="E108" s="135"/>
      <c r="F108" s="135"/>
      <c r="G108" s="135"/>
      <c r="H108" s="135"/>
      <c r="I108" s="135"/>
      <c r="J108" s="135"/>
      <c r="K108" s="135"/>
      <c r="L108" s="134"/>
      <c r="M108" s="10"/>
    </row>
    <row r="109" spans="1:36" x14ac:dyDescent="0.25">
      <c r="B109" s="33"/>
      <c r="C109" s="33"/>
      <c r="D109" s="32"/>
      <c r="E109" s="32"/>
      <c r="F109" s="32"/>
      <c r="G109" s="32"/>
      <c r="H109" s="32"/>
      <c r="I109" s="10"/>
      <c r="J109" s="10"/>
      <c r="K109" s="10"/>
      <c r="L109" s="33"/>
      <c r="M109" s="10"/>
    </row>
    <row r="110" spans="1:36" x14ac:dyDescent="0.25">
      <c r="B110" s="136"/>
      <c r="C110" s="33"/>
      <c r="D110" s="32"/>
      <c r="E110" s="32"/>
      <c r="F110" s="32"/>
      <c r="G110" s="32"/>
      <c r="H110" s="32"/>
      <c r="I110" s="10"/>
      <c r="J110" s="10"/>
      <c r="K110" s="10"/>
      <c r="L110" s="33"/>
      <c r="M110" s="10"/>
    </row>
    <row r="111" spans="1:36" x14ac:dyDescent="0.25">
      <c r="B111" s="37"/>
      <c r="C111" s="33"/>
      <c r="D111" s="127"/>
      <c r="E111" s="36"/>
      <c r="F111" s="32"/>
      <c r="G111" s="32"/>
      <c r="H111" s="32"/>
      <c r="I111" s="10"/>
      <c r="J111" s="10"/>
      <c r="K111" s="10"/>
      <c r="L111" s="33"/>
      <c r="M111" s="10"/>
    </row>
    <row r="112" spans="1:36" x14ac:dyDescent="0.25">
      <c r="B112" s="37"/>
      <c r="C112" s="33"/>
      <c r="D112" s="120"/>
      <c r="E112" s="36"/>
      <c r="F112" s="32"/>
      <c r="G112" s="32"/>
      <c r="H112" s="32"/>
      <c r="I112" s="10"/>
      <c r="J112" s="10"/>
      <c r="K112" s="10"/>
      <c r="L112" s="33"/>
      <c r="M112" s="10"/>
    </row>
    <row r="113" spans="2:13" x14ac:dyDescent="0.25">
      <c r="B113" s="37"/>
      <c r="C113" s="33"/>
      <c r="D113" s="120"/>
      <c r="E113" s="36"/>
      <c r="F113" s="32"/>
      <c r="G113" s="32"/>
      <c r="H113" s="32"/>
      <c r="I113" s="10"/>
      <c r="J113" s="10"/>
      <c r="K113" s="10"/>
      <c r="L113" s="33"/>
      <c r="M113" s="10"/>
    </row>
    <row r="114" spans="2:13" x14ac:dyDescent="0.25">
      <c r="B114" s="37"/>
      <c r="C114" s="33"/>
      <c r="D114" s="32"/>
      <c r="E114" s="32"/>
      <c r="F114" s="32"/>
      <c r="G114" s="32"/>
      <c r="H114" s="32"/>
      <c r="I114" s="10"/>
      <c r="J114" s="10"/>
      <c r="K114" s="10"/>
      <c r="L114" s="33"/>
      <c r="M114" s="10"/>
    </row>
    <row r="115" spans="2:13" x14ac:dyDescent="0.25">
      <c r="B115" s="37"/>
      <c r="C115" s="33"/>
      <c r="D115" s="127"/>
      <c r="E115" s="32"/>
      <c r="F115" s="32"/>
      <c r="G115" s="32"/>
      <c r="H115" s="32"/>
      <c r="I115" s="10"/>
      <c r="J115" s="10"/>
      <c r="K115" s="10"/>
      <c r="L115" s="33"/>
      <c r="M115" s="10"/>
    </row>
    <row r="116" spans="2:13" x14ac:dyDescent="0.25">
      <c r="B116" s="37"/>
      <c r="C116" s="33"/>
      <c r="D116" s="127"/>
      <c r="E116" s="36"/>
      <c r="F116" s="32"/>
      <c r="G116" s="32"/>
      <c r="H116" s="32"/>
      <c r="I116" s="10"/>
      <c r="J116" s="10"/>
      <c r="K116" s="10"/>
      <c r="L116" s="33"/>
      <c r="M116" s="10"/>
    </row>
    <row r="117" spans="2:13" x14ac:dyDescent="0.25">
      <c r="B117" s="37"/>
      <c r="C117" s="33"/>
      <c r="D117" s="127"/>
      <c r="E117" s="36"/>
      <c r="F117" s="32"/>
      <c r="G117" s="32"/>
      <c r="H117" s="32"/>
      <c r="I117" s="10"/>
      <c r="J117" s="10"/>
      <c r="K117" s="10"/>
      <c r="L117" s="33"/>
      <c r="M117" s="10"/>
    </row>
    <row r="118" spans="2:13" x14ac:dyDescent="0.25">
      <c r="B118" s="37"/>
      <c r="C118" s="33"/>
      <c r="D118" s="127"/>
      <c r="E118" s="36"/>
      <c r="F118" s="32"/>
      <c r="G118" s="32"/>
      <c r="H118" s="32"/>
      <c r="I118" s="10"/>
      <c r="J118" s="10"/>
      <c r="K118" s="10"/>
      <c r="L118" s="33"/>
      <c r="M118" s="10"/>
    </row>
    <row r="119" spans="2:13" x14ac:dyDescent="0.25">
      <c r="B119" s="37"/>
      <c r="C119" s="33"/>
      <c r="D119" s="127"/>
      <c r="E119" s="36"/>
      <c r="F119" s="32"/>
      <c r="G119" s="32"/>
      <c r="H119" s="32"/>
      <c r="I119" s="10"/>
      <c r="J119" s="10"/>
      <c r="K119" s="10"/>
      <c r="L119" s="33"/>
      <c r="M119" s="10"/>
    </row>
    <row r="120" spans="2:13" x14ac:dyDescent="0.25">
      <c r="B120" s="37"/>
      <c r="C120" s="33"/>
      <c r="D120" s="60"/>
      <c r="E120" s="32"/>
      <c r="F120" s="32"/>
      <c r="G120" s="32"/>
      <c r="H120" s="32"/>
      <c r="I120" s="10"/>
      <c r="J120" s="10"/>
      <c r="K120" s="10"/>
      <c r="L120" s="33"/>
      <c r="M120" s="10"/>
    </row>
    <row r="121" spans="2:13" x14ac:dyDescent="0.25">
      <c r="B121" s="37"/>
      <c r="C121" s="33"/>
      <c r="D121" s="127"/>
      <c r="E121" s="32"/>
      <c r="F121" s="32"/>
      <c r="G121" s="32"/>
      <c r="H121" s="32"/>
      <c r="I121" s="10"/>
      <c r="J121" s="10"/>
      <c r="K121" s="10"/>
      <c r="L121" s="33"/>
      <c r="M121" s="10"/>
    </row>
    <row r="122" spans="2:13" x14ac:dyDescent="0.25">
      <c r="B122" s="33"/>
      <c r="C122" s="33"/>
      <c r="D122" s="32"/>
      <c r="E122" s="32"/>
      <c r="F122" s="32"/>
      <c r="G122" s="32"/>
      <c r="H122" s="32"/>
      <c r="I122" s="10"/>
      <c r="J122" s="10"/>
      <c r="K122" s="10"/>
      <c r="L122" s="33"/>
      <c r="M122" s="10"/>
    </row>
    <row r="123" spans="2:13" x14ac:dyDescent="0.25">
      <c r="B123" s="37"/>
      <c r="C123" s="33"/>
      <c r="D123" s="32"/>
      <c r="E123" s="32"/>
      <c r="F123" s="32"/>
      <c r="G123" s="32"/>
      <c r="H123" s="32"/>
      <c r="I123" s="10"/>
      <c r="J123" s="10"/>
      <c r="K123" s="10"/>
      <c r="L123" s="33"/>
      <c r="M123" s="10"/>
    </row>
    <row r="124" spans="2:13" x14ac:dyDescent="0.25">
      <c r="B124" s="35"/>
      <c r="C124" s="33"/>
      <c r="D124" s="137"/>
      <c r="E124" s="32"/>
      <c r="F124" s="32"/>
      <c r="G124" s="32"/>
      <c r="H124" s="32"/>
      <c r="I124" s="10"/>
      <c r="J124" s="10"/>
      <c r="K124" s="10"/>
      <c r="L124" s="33"/>
      <c r="M124" s="10"/>
    </row>
    <row r="125" spans="2:13" x14ac:dyDescent="0.25">
      <c r="B125" s="35"/>
      <c r="C125" s="33"/>
      <c r="D125" s="138"/>
      <c r="E125" s="32"/>
      <c r="F125" s="32"/>
      <c r="G125" s="32"/>
      <c r="H125" s="32"/>
      <c r="I125" s="10"/>
      <c r="J125" s="10"/>
      <c r="K125" s="10"/>
      <c r="L125" s="33"/>
      <c r="M125" s="10"/>
    </row>
    <row r="126" spans="2:13" x14ac:dyDescent="0.25">
      <c r="B126" s="33"/>
      <c r="C126" s="33"/>
      <c r="D126" s="32"/>
      <c r="E126" s="32"/>
      <c r="F126" s="32"/>
      <c r="G126" s="32"/>
      <c r="H126" s="32"/>
      <c r="I126" s="10"/>
      <c r="J126" s="10"/>
      <c r="K126" s="10"/>
      <c r="L126" s="33"/>
      <c r="M126" s="10"/>
    </row>
    <row r="127" spans="2:13" x14ac:dyDescent="0.25">
      <c r="B127" s="33"/>
      <c r="C127" s="33"/>
      <c r="D127" s="32"/>
      <c r="E127" s="32"/>
      <c r="F127" s="32"/>
      <c r="G127" s="32"/>
      <c r="H127" s="32"/>
      <c r="I127" s="10"/>
      <c r="J127" s="10"/>
      <c r="K127" s="10"/>
      <c r="L127" s="33"/>
      <c r="M127" s="10"/>
    </row>
    <row r="128" spans="2:13" x14ac:dyDescent="0.25">
      <c r="B128" s="133"/>
      <c r="C128" s="139"/>
      <c r="D128" s="61"/>
      <c r="E128" s="61"/>
      <c r="F128" s="9"/>
      <c r="G128" s="9"/>
      <c r="H128" s="32"/>
      <c r="I128" s="10"/>
      <c r="J128" s="10"/>
      <c r="K128" s="10"/>
      <c r="L128" s="33"/>
      <c r="M128" s="10"/>
    </row>
    <row r="129" spans="2:13" x14ac:dyDescent="0.25">
      <c r="B129" s="10"/>
      <c r="C129" s="14"/>
      <c r="D129" s="140"/>
      <c r="E129" s="140"/>
      <c r="F129" s="11"/>
      <c r="G129" s="11"/>
      <c r="H129" s="32"/>
      <c r="I129" s="10"/>
      <c r="J129" s="10"/>
      <c r="K129" s="10"/>
      <c r="L129" s="33"/>
      <c r="M129" s="10"/>
    </row>
    <row r="130" spans="2:13" x14ac:dyDescent="0.25">
      <c r="B130" s="10"/>
      <c r="C130" s="14"/>
      <c r="D130" s="140"/>
      <c r="E130" s="140"/>
      <c r="F130" s="11"/>
      <c r="G130" s="11"/>
      <c r="H130" s="32"/>
      <c r="I130" s="10"/>
      <c r="J130" s="10"/>
      <c r="K130" s="10"/>
      <c r="L130" s="33"/>
      <c r="M130" s="10"/>
    </row>
    <row r="131" spans="2:13" x14ac:dyDescent="0.25">
      <c r="B131" s="10"/>
      <c r="C131" s="14"/>
      <c r="D131" s="140"/>
      <c r="E131" s="140"/>
      <c r="F131" s="11"/>
      <c r="G131" s="11"/>
      <c r="H131" s="32"/>
      <c r="I131" s="10"/>
      <c r="J131" s="10"/>
      <c r="K131" s="10"/>
      <c r="L131" s="33"/>
      <c r="M131" s="10"/>
    </row>
    <row r="132" spans="2:13" x14ac:dyDescent="0.25">
      <c r="B132" s="10"/>
      <c r="C132" s="14"/>
      <c r="D132" s="140"/>
      <c r="E132" s="140"/>
      <c r="F132" s="11"/>
      <c r="G132" s="11"/>
      <c r="H132" s="32"/>
      <c r="I132" s="10"/>
      <c r="J132" s="10"/>
      <c r="K132" s="10"/>
      <c r="L132" s="33"/>
      <c r="M132" s="10"/>
    </row>
    <row r="133" spans="2:13" x14ac:dyDescent="0.25">
      <c r="B133" s="10"/>
      <c r="C133" s="14"/>
      <c r="D133" s="140"/>
      <c r="E133" s="140"/>
      <c r="F133" s="11"/>
      <c r="G133" s="11"/>
      <c r="H133" s="32"/>
      <c r="I133" s="10"/>
      <c r="J133" s="10"/>
      <c r="K133" s="10"/>
      <c r="L133" s="33"/>
      <c r="M133" s="10"/>
    </row>
    <row r="134" spans="2:13" x14ac:dyDescent="0.25">
      <c r="B134" s="141"/>
      <c r="C134" s="14"/>
      <c r="D134" s="140"/>
      <c r="E134" s="140"/>
      <c r="F134" s="11"/>
      <c r="G134" s="11"/>
      <c r="H134" s="32"/>
      <c r="I134" s="10"/>
      <c r="J134" s="10"/>
      <c r="K134" s="10"/>
      <c r="L134" s="33"/>
      <c r="M134" s="10"/>
    </row>
    <row r="135" spans="2:13" x14ac:dyDescent="0.25">
      <c r="B135" s="141"/>
      <c r="C135" s="14"/>
      <c r="D135" s="140"/>
      <c r="E135" s="140"/>
      <c r="F135" s="11"/>
      <c r="G135" s="11"/>
      <c r="H135" s="32"/>
      <c r="I135" s="10"/>
      <c r="J135" s="10"/>
      <c r="K135" s="10"/>
      <c r="L135" s="33"/>
      <c r="M135" s="10"/>
    </row>
    <row r="136" spans="2:13" x14ac:dyDescent="0.25">
      <c r="B136" s="10"/>
      <c r="C136" s="14"/>
      <c r="D136" s="53"/>
      <c r="E136" s="53"/>
      <c r="F136" s="11"/>
      <c r="G136" s="11"/>
      <c r="H136" s="32"/>
      <c r="I136" s="10"/>
      <c r="J136" s="10"/>
      <c r="K136" s="10"/>
      <c r="L136" s="33"/>
      <c r="M136" s="10"/>
    </row>
    <row r="137" spans="2:13" x14ac:dyDescent="0.25">
      <c r="B137" s="10"/>
      <c r="C137" s="10"/>
      <c r="D137" s="53"/>
      <c r="E137" s="53"/>
      <c r="F137" s="12"/>
      <c r="G137" s="12"/>
      <c r="H137" s="32"/>
      <c r="I137" s="10"/>
      <c r="J137" s="10"/>
      <c r="K137" s="10"/>
      <c r="L137" s="33"/>
      <c r="M137" s="10"/>
    </row>
    <row r="138" spans="2:13" x14ac:dyDescent="0.25">
      <c r="B138" s="10"/>
      <c r="C138" s="10"/>
      <c r="D138" s="142"/>
      <c r="E138" s="142"/>
      <c r="F138" s="12"/>
      <c r="G138" s="12"/>
      <c r="H138" s="32"/>
      <c r="I138" s="10"/>
      <c r="J138" s="10"/>
      <c r="K138" s="10"/>
      <c r="L138" s="33"/>
      <c r="M138" s="10"/>
    </row>
    <row r="139" spans="2:13" x14ac:dyDescent="0.25">
      <c r="B139" s="10"/>
      <c r="C139" s="10"/>
      <c r="D139" s="142"/>
      <c r="E139" s="142"/>
      <c r="F139" s="12"/>
      <c r="G139" s="12"/>
      <c r="H139" s="32"/>
      <c r="I139" s="10"/>
      <c r="J139" s="10"/>
      <c r="K139" s="10"/>
      <c r="L139" s="33"/>
      <c r="M139" s="10"/>
    </row>
    <row r="140" spans="2:13" x14ac:dyDescent="0.25">
      <c r="B140" s="10"/>
      <c r="C140" s="10"/>
      <c r="D140" s="142"/>
      <c r="E140" s="142"/>
      <c r="F140" s="12"/>
      <c r="G140" s="12"/>
      <c r="H140" s="32"/>
      <c r="I140" s="10"/>
      <c r="J140" s="10"/>
      <c r="K140" s="10"/>
      <c r="L140" s="33"/>
      <c r="M140" s="10"/>
    </row>
    <row r="141" spans="2:13" x14ac:dyDescent="0.25">
      <c r="B141" s="10"/>
      <c r="C141" s="10"/>
      <c r="D141" s="142"/>
      <c r="E141" s="142"/>
      <c r="F141" s="12"/>
      <c r="G141" s="12"/>
      <c r="H141" s="53"/>
      <c r="I141" s="10"/>
      <c r="J141" s="10"/>
      <c r="K141" s="10"/>
      <c r="L141" s="10"/>
      <c r="M141" s="10"/>
    </row>
    <row r="142" spans="2:13" x14ac:dyDescent="0.25">
      <c r="B142" s="10"/>
      <c r="C142" s="10"/>
      <c r="D142" s="10"/>
      <c r="E142" s="8"/>
      <c r="F142" s="12"/>
      <c r="G142" s="12"/>
      <c r="H142" s="53"/>
      <c r="I142" s="10"/>
      <c r="J142" s="10"/>
      <c r="K142" s="10"/>
      <c r="L142" s="10"/>
      <c r="M142" s="10"/>
    </row>
    <row r="143" spans="2:13" x14ac:dyDescent="0.25">
      <c r="B143" s="10"/>
      <c r="C143" s="10"/>
      <c r="D143" s="10"/>
      <c r="E143" s="10"/>
      <c r="F143" s="12"/>
      <c r="G143" s="12"/>
      <c r="H143" s="53"/>
      <c r="I143" s="10"/>
      <c r="J143" s="10"/>
      <c r="K143" s="10"/>
      <c r="L143" s="10"/>
      <c r="M143" s="10"/>
    </row>
    <row r="144" spans="2:13" x14ac:dyDescent="0.25">
      <c r="B144" s="10"/>
      <c r="C144" s="10"/>
      <c r="D144" s="10"/>
      <c r="E144" s="10"/>
      <c r="F144" s="12"/>
      <c r="G144" s="12"/>
      <c r="H144" s="53"/>
      <c r="I144" s="10"/>
      <c r="J144" s="10"/>
      <c r="K144" s="10"/>
      <c r="L144" s="10"/>
      <c r="M144" s="10"/>
    </row>
    <row r="145" spans="1:36" x14ac:dyDescent="0.25">
      <c r="B145" s="10"/>
      <c r="C145" s="10"/>
      <c r="D145" s="10"/>
      <c r="E145" s="10"/>
      <c r="F145" s="12"/>
      <c r="G145" s="12"/>
      <c r="H145" s="53"/>
      <c r="I145" s="10"/>
      <c r="J145" s="10"/>
      <c r="K145" s="10"/>
      <c r="L145" s="10"/>
      <c r="M145" s="10"/>
    </row>
    <row r="146" spans="1:36" x14ac:dyDescent="0.25">
      <c r="B146" s="10"/>
      <c r="C146" s="10"/>
      <c r="D146" s="10"/>
      <c r="E146" s="10"/>
      <c r="F146" s="12"/>
      <c r="G146" s="12"/>
      <c r="H146" s="53"/>
      <c r="I146" s="10"/>
      <c r="J146" s="10"/>
      <c r="K146" s="10"/>
      <c r="L146" s="10"/>
      <c r="M146" s="10"/>
    </row>
    <row r="147" spans="1:36" x14ac:dyDescent="0.25">
      <c r="B147" s="10"/>
      <c r="C147" s="10"/>
      <c r="D147" s="10"/>
      <c r="E147" s="8"/>
      <c r="F147" s="12"/>
      <c r="G147" s="12"/>
      <c r="H147" s="53"/>
      <c r="I147" s="10"/>
      <c r="J147" s="10"/>
      <c r="K147" s="10"/>
      <c r="L147" s="10"/>
      <c r="M147" s="10"/>
    </row>
    <row r="148" spans="1:36" x14ac:dyDescent="0.25">
      <c r="B148" s="10"/>
      <c r="C148" s="10"/>
      <c r="D148" s="10"/>
      <c r="E148" s="8"/>
      <c r="F148" s="12"/>
      <c r="G148" s="12"/>
      <c r="H148" s="53"/>
      <c r="I148" s="10"/>
      <c r="J148" s="10"/>
      <c r="K148" s="10"/>
      <c r="L148" s="10"/>
      <c r="M148" s="10"/>
    </row>
    <row r="149" spans="1:36" x14ac:dyDescent="0.25">
      <c r="B149" s="10"/>
      <c r="C149" s="10"/>
      <c r="D149" s="10"/>
      <c r="E149" s="8"/>
      <c r="F149" s="12"/>
      <c r="G149" s="12"/>
      <c r="H149" s="53"/>
      <c r="I149" s="10"/>
      <c r="J149" s="10"/>
      <c r="K149" s="10"/>
      <c r="L149" s="10"/>
      <c r="M149" s="10"/>
    </row>
    <row r="150" spans="1:36" s="1" customFormat="1" x14ac:dyDescent="0.25">
      <c r="A150" s="10"/>
      <c r="B150" s="10"/>
      <c r="C150" s="10"/>
      <c r="D150" s="10"/>
      <c r="E150" s="8"/>
      <c r="F150" s="12"/>
      <c r="G150" s="12"/>
      <c r="H150" s="53"/>
      <c r="I150" s="10"/>
      <c r="J150" s="10"/>
      <c r="K150" s="10"/>
      <c r="L150" s="10"/>
      <c r="M150" s="10"/>
      <c r="Q150"/>
      <c r="R150"/>
      <c r="S150"/>
      <c r="T150"/>
      <c r="U150"/>
      <c r="V150"/>
      <c r="W150"/>
      <c r="X150"/>
      <c r="Y150"/>
      <c r="Z150"/>
      <c r="AA150"/>
      <c r="AB150"/>
      <c r="AC150"/>
      <c r="AD150"/>
      <c r="AE150"/>
      <c r="AF150"/>
      <c r="AG150"/>
      <c r="AH150"/>
      <c r="AI150"/>
      <c r="AJ150"/>
    </row>
    <row r="151" spans="1:36" s="1" customFormat="1" x14ac:dyDescent="0.25">
      <c r="A151" s="10"/>
      <c r="B151" s="10"/>
      <c r="C151" s="10"/>
      <c r="D151" s="10"/>
      <c r="E151" s="8"/>
      <c r="F151" s="12"/>
      <c r="G151" s="12"/>
      <c r="H151" s="53"/>
      <c r="I151" s="10"/>
      <c r="J151" s="10"/>
      <c r="K151" s="10"/>
      <c r="L151" s="10"/>
      <c r="M151" s="10"/>
      <c r="Q151"/>
      <c r="R151"/>
      <c r="S151"/>
      <c r="T151"/>
      <c r="U151"/>
      <c r="V151"/>
      <c r="W151"/>
      <c r="X151"/>
      <c r="Y151"/>
      <c r="Z151"/>
      <c r="AA151"/>
      <c r="AB151"/>
      <c r="AC151"/>
      <c r="AD151"/>
      <c r="AE151"/>
      <c r="AF151"/>
      <c r="AG151"/>
      <c r="AH151"/>
      <c r="AI151"/>
      <c r="AJ151"/>
    </row>
    <row r="152" spans="1:36" s="1" customFormat="1" x14ac:dyDescent="0.25">
      <c r="A152" s="10"/>
      <c r="B152" s="10"/>
      <c r="C152" s="10"/>
      <c r="D152" s="10"/>
      <c r="E152" s="8"/>
      <c r="F152" s="12"/>
      <c r="G152" s="12"/>
      <c r="H152" s="53"/>
      <c r="I152" s="10"/>
      <c r="J152" s="10"/>
      <c r="K152" s="10"/>
      <c r="L152" s="10"/>
      <c r="M152" s="10"/>
      <c r="Q152"/>
      <c r="R152"/>
      <c r="S152"/>
      <c r="T152"/>
      <c r="U152"/>
      <c r="V152"/>
      <c r="W152"/>
      <c r="X152"/>
      <c r="Y152"/>
      <c r="Z152"/>
      <c r="AA152"/>
      <c r="AB152"/>
      <c r="AC152"/>
      <c r="AD152"/>
      <c r="AE152"/>
      <c r="AF152"/>
      <c r="AG152"/>
      <c r="AH152"/>
      <c r="AI152"/>
      <c r="AJ152"/>
    </row>
    <row r="153" spans="1:36" s="1" customFormat="1" x14ac:dyDescent="0.25">
      <c r="A153" s="10"/>
      <c r="B153" s="10"/>
      <c r="C153" s="10"/>
      <c r="D153" s="10"/>
      <c r="E153" s="8"/>
      <c r="F153" s="12"/>
      <c r="G153" s="12"/>
      <c r="H153" s="53"/>
      <c r="I153" s="10"/>
      <c r="J153" s="10"/>
      <c r="K153" s="10"/>
      <c r="L153" s="10"/>
      <c r="M153" s="10"/>
      <c r="Q153"/>
      <c r="R153"/>
      <c r="S153"/>
      <c r="T153"/>
      <c r="U153"/>
      <c r="V153"/>
      <c r="W153"/>
      <c r="X153"/>
      <c r="Y153"/>
      <c r="Z153"/>
      <c r="AA153"/>
      <c r="AB153"/>
      <c r="AC153"/>
      <c r="AD153"/>
      <c r="AE153"/>
      <c r="AF153"/>
      <c r="AG153"/>
      <c r="AH153"/>
      <c r="AI153"/>
      <c r="AJ153"/>
    </row>
    <row r="154" spans="1:36" s="1" customFormat="1" x14ac:dyDescent="0.25">
      <c r="A154" s="10"/>
      <c r="B154" s="10"/>
      <c r="C154" s="10"/>
      <c r="D154" s="10"/>
      <c r="E154" s="8"/>
      <c r="F154" s="12"/>
      <c r="G154" s="12"/>
      <c r="H154" s="53"/>
      <c r="I154" s="10"/>
      <c r="J154" s="10"/>
      <c r="K154" s="10"/>
      <c r="L154" s="10"/>
      <c r="M154" s="10"/>
      <c r="Q154"/>
      <c r="R154"/>
      <c r="S154"/>
      <c r="T154"/>
      <c r="U154"/>
      <c r="V154"/>
      <c r="W154"/>
      <c r="X154"/>
      <c r="Y154"/>
      <c r="Z154"/>
      <c r="AA154"/>
      <c r="AB154"/>
      <c r="AC154"/>
      <c r="AD154"/>
      <c r="AE154"/>
      <c r="AF154"/>
      <c r="AG154"/>
      <c r="AH154"/>
      <c r="AI154"/>
      <c r="AJ154"/>
    </row>
    <row r="155" spans="1:36" s="1" customFormat="1" x14ac:dyDescent="0.25">
      <c r="A155" s="10"/>
      <c r="B155" s="10"/>
      <c r="C155" s="10"/>
      <c r="D155" s="10"/>
      <c r="E155" s="8"/>
      <c r="F155" s="12"/>
      <c r="G155" s="12"/>
      <c r="H155" s="53"/>
      <c r="I155" s="10"/>
      <c r="J155" s="10"/>
      <c r="K155" s="10"/>
      <c r="L155" s="10"/>
      <c r="M155" s="10"/>
      <c r="Q155"/>
      <c r="R155"/>
      <c r="S155"/>
      <c r="T155"/>
      <c r="U155"/>
      <c r="V155"/>
      <c r="W155"/>
      <c r="X155"/>
      <c r="Y155"/>
      <c r="Z155"/>
      <c r="AA155"/>
      <c r="AB155"/>
      <c r="AC155"/>
      <c r="AD155"/>
      <c r="AE155"/>
      <c r="AF155"/>
      <c r="AG155"/>
      <c r="AH155"/>
      <c r="AI155"/>
      <c r="AJ155"/>
    </row>
    <row r="156" spans="1:36" s="1" customFormat="1" x14ac:dyDescent="0.25">
      <c r="A156" s="10"/>
      <c r="B156" s="10"/>
      <c r="C156" s="10"/>
      <c r="D156" s="10"/>
      <c r="E156" s="8"/>
      <c r="F156" s="12"/>
      <c r="G156" s="12"/>
      <c r="H156" s="53"/>
      <c r="I156" s="10"/>
      <c r="J156" s="10"/>
      <c r="K156" s="10"/>
      <c r="L156" s="10"/>
      <c r="M156" s="10"/>
      <c r="Q156"/>
      <c r="R156"/>
      <c r="S156"/>
      <c r="T156"/>
      <c r="U156"/>
      <c r="V156"/>
      <c r="W156"/>
      <c r="X156"/>
      <c r="Y156"/>
      <c r="Z156"/>
      <c r="AA156"/>
      <c r="AB156"/>
      <c r="AC156"/>
      <c r="AD156"/>
      <c r="AE156"/>
      <c r="AF156"/>
      <c r="AG156"/>
      <c r="AH156"/>
      <c r="AI156"/>
      <c r="AJ156"/>
    </row>
    <row r="157" spans="1:36" s="1" customFormat="1" x14ac:dyDescent="0.25">
      <c r="A157" s="10"/>
      <c r="B157" s="10"/>
      <c r="C157" s="10"/>
      <c r="D157" s="10"/>
      <c r="E157" s="8"/>
      <c r="F157" s="12"/>
      <c r="G157" s="12"/>
      <c r="H157" s="53"/>
      <c r="I157" s="10"/>
      <c r="J157" s="10"/>
      <c r="K157" s="10"/>
      <c r="L157" s="10"/>
      <c r="M157" s="10"/>
      <c r="Q157"/>
      <c r="R157"/>
      <c r="S157"/>
      <c r="T157"/>
      <c r="U157"/>
      <c r="V157"/>
      <c r="W157"/>
      <c r="X157"/>
      <c r="Y157"/>
      <c r="Z157"/>
      <c r="AA157"/>
      <c r="AB157"/>
      <c r="AC157"/>
      <c r="AD157"/>
      <c r="AE157"/>
      <c r="AF157"/>
      <c r="AG157"/>
      <c r="AH157"/>
      <c r="AI157"/>
      <c r="AJ157"/>
    </row>
    <row r="158" spans="1:36" s="1" customFormat="1" x14ac:dyDescent="0.25">
      <c r="A158" s="10"/>
      <c r="B158" s="10"/>
      <c r="C158" s="10"/>
      <c r="D158" s="10"/>
      <c r="E158" s="8"/>
      <c r="F158" s="12"/>
      <c r="G158" s="12"/>
      <c r="H158" s="53"/>
      <c r="I158" s="10"/>
      <c r="J158" s="10"/>
      <c r="K158" s="10"/>
      <c r="L158" s="10"/>
      <c r="M158" s="10"/>
      <c r="Q158"/>
      <c r="R158"/>
      <c r="S158"/>
      <c r="T158"/>
      <c r="U158"/>
      <c r="V158"/>
      <c r="W158"/>
      <c r="X158"/>
      <c r="Y158"/>
      <c r="Z158"/>
      <c r="AA158"/>
      <c r="AB158"/>
      <c r="AC158"/>
      <c r="AD158"/>
      <c r="AE158"/>
      <c r="AF158"/>
      <c r="AG158"/>
      <c r="AH158"/>
      <c r="AI158"/>
      <c r="AJ158"/>
    </row>
    <row r="159" spans="1:36" s="1" customFormat="1" x14ac:dyDescent="0.25">
      <c r="A159" s="10"/>
      <c r="B159" s="10"/>
      <c r="C159" s="10"/>
      <c r="D159" s="10"/>
      <c r="E159" s="8"/>
      <c r="F159" s="12"/>
      <c r="G159" s="12"/>
      <c r="H159" s="53"/>
      <c r="I159" s="10"/>
      <c r="J159" s="10"/>
      <c r="K159" s="10"/>
      <c r="L159" s="10"/>
      <c r="M159" s="10"/>
      <c r="Q159"/>
      <c r="R159"/>
      <c r="S159"/>
      <c r="T159"/>
      <c r="U159"/>
      <c r="V159"/>
      <c r="W159"/>
      <c r="X159"/>
      <c r="Y159"/>
      <c r="Z159"/>
      <c r="AA159"/>
      <c r="AB159"/>
      <c r="AC159"/>
      <c r="AD159"/>
      <c r="AE159"/>
      <c r="AF159"/>
      <c r="AG159"/>
      <c r="AH159"/>
      <c r="AI159"/>
      <c r="AJ159"/>
    </row>
    <row r="160" spans="1:36" x14ac:dyDescent="0.25">
      <c r="B160" s="10"/>
      <c r="C160" s="10"/>
      <c r="D160" s="53"/>
      <c r="E160" s="53"/>
      <c r="F160" s="53"/>
      <c r="G160" s="53"/>
      <c r="H160" s="53"/>
      <c r="I160" s="10"/>
      <c r="J160" s="10"/>
      <c r="K160" s="10"/>
      <c r="L160" s="10"/>
      <c r="M160" s="10"/>
    </row>
    <row r="161" spans="2:13" x14ac:dyDescent="0.25">
      <c r="B161" s="10"/>
      <c r="C161" s="10"/>
      <c r="D161" s="53"/>
      <c r="E161" s="53"/>
      <c r="F161" s="53"/>
      <c r="G161" s="53"/>
      <c r="H161" s="53"/>
      <c r="I161" s="10"/>
      <c r="J161" s="10"/>
      <c r="K161" s="10"/>
      <c r="L161" s="10"/>
      <c r="M161" s="10"/>
    </row>
    <row r="162" spans="2:13" x14ac:dyDescent="0.25">
      <c r="B162" s="10"/>
      <c r="C162" s="10"/>
      <c r="D162" s="53"/>
      <c r="E162" s="53"/>
      <c r="F162" s="53"/>
      <c r="G162" s="53"/>
      <c r="H162" s="53"/>
      <c r="I162" s="10"/>
      <c r="J162" s="10"/>
      <c r="K162" s="10"/>
      <c r="L162" s="10"/>
      <c r="M162" s="10"/>
    </row>
    <row r="163" spans="2:13" x14ac:dyDescent="0.25">
      <c r="B163" s="10"/>
      <c r="C163" s="10"/>
      <c r="D163" s="53"/>
      <c r="E163" s="53"/>
      <c r="F163" s="53"/>
      <c r="G163" s="53"/>
      <c r="H163" s="53"/>
      <c r="I163" s="10"/>
      <c r="J163" s="10"/>
      <c r="K163" s="10"/>
      <c r="L163" s="10"/>
      <c r="M163" s="10"/>
    </row>
    <row r="164" spans="2:13" x14ac:dyDescent="0.25">
      <c r="B164" s="10"/>
      <c r="C164" s="10"/>
      <c r="D164" s="53"/>
      <c r="E164" s="53"/>
      <c r="F164" s="53"/>
      <c r="G164" s="53"/>
      <c r="H164" s="53"/>
      <c r="I164" s="10"/>
      <c r="J164" s="10"/>
      <c r="K164" s="10"/>
      <c r="L164" s="10"/>
      <c r="M164" s="10"/>
    </row>
    <row r="165" spans="2:13" x14ac:dyDescent="0.25">
      <c r="B165" s="10"/>
      <c r="C165" s="10"/>
      <c r="D165" s="53"/>
      <c r="E165" s="53"/>
      <c r="F165" s="53"/>
      <c r="G165" s="53"/>
      <c r="H165" s="53"/>
      <c r="I165" s="10"/>
      <c r="J165" s="10"/>
      <c r="K165" s="10"/>
      <c r="L165" s="10"/>
      <c r="M165" s="10"/>
    </row>
    <row r="166" spans="2:13" x14ac:dyDescent="0.25">
      <c r="B166" s="10"/>
      <c r="C166" s="10"/>
      <c r="D166" s="53"/>
      <c r="E166" s="53"/>
      <c r="F166" s="53"/>
      <c r="G166" s="53"/>
      <c r="H166" s="53"/>
      <c r="I166" s="10"/>
      <c r="J166" s="10"/>
      <c r="K166" s="10"/>
      <c r="L166" s="10"/>
      <c r="M166" s="10"/>
    </row>
    <row r="167" spans="2:13" x14ac:dyDescent="0.25">
      <c r="B167" s="10"/>
      <c r="C167" s="10"/>
      <c r="D167" s="53"/>
      <c r="E167" s="53"/>
      <c r="F167" s="53"/>
      <c r="G167" s="53"/>
      <c r="H167" s="53"/>
      <c r="I167" s="10"/>
      <c r="J167" s="10"/>
      <c r="K167" s="10"/>
      <c r="L167" s="10"/>
      <c r="M167" s="10"/>
    </row>
    <row r="168" spans="2:13" x14ac:dyDescent="0.25">
      <c r="B168" s="10"/>
      <c r="C168" s="10"/>
      <c r="D168" s="53"/>
      <c r="E168" s="53"/>
      <c r="F168" s="53"/>
      <c r="G168" s="53"/>
      <c r="H168" s="53"/>
      <c r="I168" s="10"/>
      <c r="J168" s="10"/>
      <c r="K168" s="10"/>
      <c r="L168" s="10"/>
      <c r="M168" s="10"/>
    </row>
    <row r="169" spans="2:13" x14ac:dyDescent="0.25">
      <c r="B169" s="10"/>
      <c r="C169" s="10"/>
      <c r="D169" s="53"/>
      <c r="E169" s="53"/>
      <c r="F169" s="53"/>
      <c r="G169" s="53"/>
      <c r="H169" s="53"/>
      <c r="I169" s="10"/>
      <c r="J169" s="10"/>
      <c r="K169" s="10"/>
      <c r="L169" s="10"/>
      <c r="M169" s="10"/>
    </row>
    <row r="170" spans="2:13" x14ac:dyDescent="0.25">
      <c r="B170" s="10"/>
      <c r="C170" s="10"/>
      <c r="D170" s="53"/>
      <c r="E170" s="53"/>
      <c r="F170" s="53"/>
      <c r="G170" s="53"/>
      <c r="H170" s="53"/>
      <c r="I170" s="10"/>
      <c r="J170" s="10"/>
      <c r="K170" s="10"/>
      <c r="L170" s="10"/>
      <c r="M170" s="10"/>
    </row>
    <row r="171" spans="2:13" x14ac:dyDescent="0.25">
      <c r="B171" s="10"/>
      <c r="C171" s="10"/>
      <c r="D171" s="53"/>
      <c r="E171" s="53"/>
      <c r="F171" s="53"/>
      <c r="G171" s="53"/>
      <c r="H171" s="53"/>
      <c r="I171" s="10"/>
      <c r="J171" s="10"/>
      <c r="K171" s="10"/>
      <c r="L171" s="10"/>
      <c r="M171" s="10"/>
    </row>
    <row r="172" spans="2:13" x14ac:dyDescent="0.25">
      <c r="B172" s="10"/>
      <c r="C172" s="10"/>
      <c r="D172" s="53"/>
      <c r="E172" s="53"/>
      <c r="F172" s="53"/>
      <c r="G172" s="53"/>
      <c r="H172" s="53"/>
      <c r="I172" s="10"/>
      <c r="J172" s="10"/>
      <c r="K172" s="10"/>
      <c r="L172" s="10"/>
      <c r="M172" s="10"/>
    </row>
    <row r="173" spans="2:13" x14ac:dyDescent="0.25">
      <c r="B173" s="10"/>
      <c r="C173" s="10"/>
      <c r="D173" s="53"/>
      <c r="E173" s="53"/>
      <c r="F173" s="53"/>
      <c r="G173" s="53"/>
      <c r="H173" s="53"/>
      <c r="I173" s="10"/>
      <c r="J173" s="10"/>
      <c r="K173" s="10"/>
      <c r="L173" s="10"/>
      <c r="M173" s="10"/>
    </row>
    <row r="174" spans="2:13" x14ac:dyDescent="0.25">
      <c r="B174" s="10"/>
      <c r="C174" s="10"/>
      <c r="D174" s="53"/>
      <c r="E174" s="53"/>
      <c r="F174" s="53"/>
      <c r="G174" s="53"/>
      <c r="H174" s="53"/>
      <c r="I174" s="10"/>
      <c r="J174" s="10"/>
      <c r="K174" s="10"/>
      <c r="L174" s="10"/>
      <c r="M174" s="10"/>
    </row>
    <row r="175" spans="2:13" x14ac:dyDescent="0.25">
      <c r="B175" s="10"/>
      <c r="C175" s="10"/>
      <c r="D175" s="53"/>
      <c r="E175" s="53"/>
      <c r="F175" s="53"/>
      <c r="G175" s="53"/>
      <c r="H175" s="53"/>
      <c r="I175" s="10"/>
      <c r="J175" s="10"/>
      <c r="K175" s="10"/>
      <c r="L175" s="10"/>
      <c r="M175" s="10"/>
    </row>
    <row r="176" spans="2:13" x14ac:dyDescent="0.25">
      <c r="B176" s="10"/>
      <c r="C176" s="10"/>
      <c r="D176" s="53"/>
      <c r="E176" s="53"/>
      <c r="F176" s="53"/>
      <c r="G176" s="53"/>
      <c r="H176" s="53"/>
      <c r="I176" s="10"/>
      <c r="J176" s="10"/>
      <c r="K176" s="10"/>
      <c r="L176" s="10"/>
      <c r="M176" s="10"/>
    </row>
    <row r="177" spans="2:36" x14ac:dyDescent="0.25">
      <c r="B177" s="10"/>
      <c r="C177" s="10"/>
      <c r="D177" s="53"/>
      <c r="E177" s="53"/>
      <c r="F177" s="53"/>
      <c r="G177" s="53"/>
      <c r="H177" s="53"/>
      <c r="I177" s="10"/>
      <c r="J177" s="10"/>
      <c r="K177" s="10"/>
      <c r="L177" s="10"/>
      <c r="M177" s="10"/>
    </row>
    <row r="178" spans="2:36" x14ac:dyDescent="0.25">
      <c r="B178" s="10"/>
      <c r="C178" s="10"/>
      <c r="D178" s="53"/>
      <c r="E178" s="53"/>
      <c r="F178" s="53"/>
      <c r="G178" s="53"/>
      <c r="H178" s="53"/>
      <c r="I178" s="10"/>
      <c r="J178" s="10"/>
      <c r="K178" s="10"/>
      <c r="L178" s="10"/>
      <c r="M178" s="10"/>
    </row>
    <row r="179" spans="2:36" x14ac:dyDescent="0.25">
      <c r="B179" s="10"/>
      <c r="C179" s="10"/>
      <c r="D179" s="53"/>
      <c r="E179" s="53"/>
      <c r="F179" s="53"/>
      <c r="G179" s="53"/>
      <c r="H179" s="53"/>
      <c r="I179" s="10"/>
      <c r="J179" s="10"/>
      <c r="K179" s="10"/>
      <c r="L179" s="10"/>
      <c r="M179" s="10"/>
    </row>
    <row r="180" spans="2:36" x14ac:dyDescent="0.25">
      <c r="B180" s="10"/>
      <c r="C180" s="10"/>
      <c r="D180" s="53"/>
      <c r="E180" s="53"/>
      <c r="F180" s="53"/>
      <c r="G180" s="53"/>
      <c r="H180" s="53"/>
      <c r="I180" s="10"/>
      <c r="J180" s="10"/>
      <c r="K180" s="10"/>
      <c r="L180" s="10"/>
      <c r="M180" s="10"/>
    </row>
    <row r="181" spans="2:36" x14ac:dyDescent="0.25">
      <c r="B181" s="10"/>
      <c r="C181" s="10"/>
      <c r="D181" s="53"/>
      <c r="E181" s="53"/>
      <c r="F181" s="53"/>
      <c r="G181" s="53"/>
      <c r="H181" s="53"/>
      <c r="I181" s="10"/>
      <c r="J181" s="10"/>
      <c r="K181" s="10"/>
      <c r="L181" s="10"/>
      <c r="M181" s="10"/>
    </row>
    <row r="182" spans="2:36" ht="15" customHeight="1" x14ac:dyDescent="0.25">
      <c r="B182" s="10"/>
      <c r="C182" s="10"/>
      <c r="D182" s="53"/>
      <c r="E182" s="53"/>
      <c r="F182" s="53"/>
      <c r="G182" s="53"/>
      <c r="H182" s="53"/>
      <c r="I182" s="10"/>
      <c r="J182" s="10"/>
      <c r="K182" s="10"/>
      <c r="L182" s="10"/>
      <c r="M182" s="10"/>
    </row>
    <row r="183" spans="2:36" s="10" customFormat="1" x14ac:dyDescent="0.25">
      <c r="D183" s="53"/>
      <c r="E183" s="53"/>
      <c r="F183" s="53"/>
      <c r="G183" s="53"/>
      <c r="H183" s="53"/>
    </row>
    <row r="184" spans="2:36" s="10" customFormat="1" x14ac:dyDescent="0.25">
      <c r="D184" s="53"/>
      <c r="E184" s="53"/>
      <c r="F184" s="53"/>
      <c r="G184" s="53"/>
      <c r="H184" s="53"/>
    </row>
    <row r="185" spans="2:36" s="10" customFormat="1" x14ac:dyDescent="0.25">
      <c r="D185" s="53"/>
      <c r="E185" s="53"/>
      <c r="F185" s="53"/>
      <c r="G185" s="53"/>
      <c r="H185" s="53"/>
      <c r="N185"/>
      <c r="O185"/>
      <c r="P185"/>
      <c r="Q185"/>
      <c r="R185"/>
      <c r="S185"/>
      <c r="T185"/>
      <c r="U185"/>
      <c r="V185"/>
      <c r="W185"/>
      <c r="X185"/>
      <c r="Y185"/>
      <c r="Z185"/>
      <c r="AA185"/>
      <c r="AB185"/>
      <c r="AC185"/>
      <c r="AD185"/>
      <c r="AE185"/>
      <c r="AF185"/>
      <c r="AG185"/>
      <c r="AH185"/>
      <c r="AI185"/>
      <c r="AJ185"/>
    </row>
    <row r="186" spans="2:36" s="10" customFormat="1" x14ac:dyDescent="0.25">
      <c r="D186" s="53"/>
      <c r="E186" s="53"/>
      <c r="F186" s="53"/>
      <c r="G186" s="53"/>
      <c r="H186" s="53"/>
      <c r="N186"/>
      <c r="O186"/>
      <c r="P186"/>
      <c r="Q186"/>
      <c r="R186"/>
      <c r="S186"/>
      <c r="T186"/>
      <c r="U186"/>
      <c r="V186"/>
      <c r="W186"/>
      <c r="X186"/>
      <c r="Y186"/>
      <c r="Z186"/>
      <c r="AA186"/>
      <c r="AB186"/>
      <c r="AC186"/>
      <c r="AD186"/>
      <c r="AE186"/>
      <c r="AF186"/>
      <c r="AG186"/>
      <c r="AH186"/>
      <c r="AI186"/>
      <c r="AJ186"/>
    </row>
    <row r="187" spans="2:36" s="10" customFormat="1" x14ac:dyDescent="0.25">
      <c r="D187" s="53"/>
      <c r="E187" s="53"/>
      <c r="F187" s="53"/>
      <c r="G187" s="53"/>
      <c r="H187" s="53"/>
      <c r="N187"/>
      <c r="O187"/>
      <c r="P187"/>
      <c r="Q187"/>
      <c r="R187"/>
      <c r="S187"/>
      <c r="T187"/>
      <c r="U187"/>
      <c r="V187"/>
      <c r="W187"/>
      <c r="X187"/>
      <c r="Y187"/>
      <c r="Z187"/>
      <c r="AA187"/>
      <c r="AB187"/>
      <c r="AC187"/>
      <c r="AD187"/>
      <c r="AE187"/>
      <c r="AF187"/>
      <c r="AG187"/>
      <c r="AH187"/>
      <c r="AI187"/>
      <c r="AJ187"/>
    </row>
    <row r="188" spans="2:36" s="10" customFormat="1" x14ac:dyDescent="0.25">
      <c r="D188" s="53"/>
      <c r="E188" s="53"/>
      <c r="F188" s="53"/>
      <c r="G188" s="53"/>
      <c r="H188" s="53"/>
      <c r="N188"/>
      <c r="O188"/>
      <c r="P188"/>
      <c r="Q188"/>
      <c r="R188"/>
      <c r="S188"/>
      <c r="T188"/>
      <c r="U188"/>
      <c r="V188"/>
      <c r="W188"/>
      <c r="X188"/>
      <c r="Y188"/>
      <c r="Z188"/>
      <c r="AA188"/>
      <c r="AB188"/>
      <c r="AC188"/>
      <c r="AD188"/>
      <c r="AE188"/>
      <c r="AF188"/>
      <c r="AG188"/>
      <c r="AH188"/>
      <c r="AI188"/>
      <c r="AJ188"/>
    </row>
    <row r="189" spans="2:36" s="10" customFormat="1" x14ac:dyDescent="0.25">
      <c r="D189" s="53"/>
      <c r="E189" s="53"/>
      <c r="F189" s="53"/>
      <c r="G189" s="53"/>
      <c r="H189" s="53"/>
      <c r="N189"/>
      <c r="O189"/>
      <c r="P189"/>
      <c r="Q189"/>
      <c r="R189"/>
      <c r="S189"/>
      <c r="T189"/>
      <c r="U189"/>
      <c r="V189"/>
      <c r="W189"/>
      <c r="X189"/>
      <c r="Y189"/>
      <c r="Z189"/>
      <c r="AA189"/>
      <c r="AB189"/>
      <c r="AC189"/>
      <c r="AD189"/>
      <c r="AE189"/>
      <c r="AF189"/>
      <c r="AG189"/>
      <c r="AH189"/>
      <c r="AI189"/>
      <c r="AJ189"/>
    </row>
    <row r="190" spans="2:36" s="10" customFormat="1" x14ac:dyDescent="0.25">
      <c r="D190" s="53"/>
      <c r="E190" s="53"/>
      <c r="F190" s="53"/>
      <c r="G190" s="53"/>
      <c r="H190" s="53"/>
      <c r="N190"/>
      <c r="O190"/>
      <c r="P190"/>
      <c r="Q190"/>
      <c r="R190"/>
      <c r="S190"/>
      <c r="T190"/>
      <c r="U190"/>
      <c r="V190"/>
      <c r="W190"/>
      <c r="X190"/>
      <c r="Y190"/>
      <c r="Z190"/>
      <c r="AA190"/>
      <c r="AB190"/>
      <c r="AC190"/>
      <c r="AD190"/>
      <c r="AE190"/>
      <c r="AF190"/>
      <c r="AG190"/>
      <c r="AH190"/>
      <c r="AI190"/>
      <c r="AJ190"/>
    </row>
    <row r="191" spans="2:36" ht="15" customHeight="1" x14ac:dyDescent="0.25">
      <c r="B191" s="10"/>
      <c r="C191" s="10"/>
      <c r="D191" s="53"/>
      <c r="E191" s="53"/>
      <c r="F191" s="53"/>
      <c r="G191" s="53"/>
      <c r="H191" s="53"/>
      <c r="I191" s="10"/>
      <c r="J191" s="10"/>
      <c r="K191" s="10"/>
      <c r="L191" s="10"/>
      <c r="M191" s="10"/>
    </row>
  </sheetData>
  <sheetProtection algorithmName="SHA-512" hashValue="SVQ53j1nfcIG3FAnxa6cdDtpkmn9nCVHUloce+EU9biCaW2/spkBOPeyLmb4rYcdSOBjt67gEERBX4Zo5PkmrA==" saltValue="UGYhDMtFJYHEtpgdpV2OLA==" spinCount="100000" sheet="1" objects="1" scenarios="1"/>
  <mergeCells count="11">
    <mergeCell ref="C76:G76"/>
    <mergeCell ref="C85:G85"/>
    <mergeCell ref="C93:G93"/>
    <mergeCell ref="C103:G103"/>
    <mergeCell ref="C106:G106"/>
    <mergeCell ref="C63:G63"/>
    <mergeCell ref="D5:F5"/>
    <mergeCell ref="D6:F6"/>
    <mergeCell ref="D7:F7"/>
    <mergeCell ref="C51:G51"/>
    <mergeCell ref="C57:G57"/>
  </mergeCells>
  <conditionalFormatting sqref="D121">
    <cfRule type="cellIs" dxfId="33" priority="10" operator="lessThan">
      <formula>0</formula>
    </cfRule>
    <cfRule type="cellIs" dxfId="32" priority="11" operator="greaterThan">
      <formula>0</formula>
    </cfRule>
  </conditionalFormatting>
  <conditionalFormatting sqref="E81">
    <cfRule type="expression" dxfId="31" priority="9">
      <formula>$D$81="yes"</formula>
    </cfRule>
  </conditionalFormatting>
  <conditionalFormatting sqref="E88">
    <cfRule type="expression" dxfId="30" priority="8">
      <formula>$D$88="yes"</formula>
    </cfRule>
  </conditionalFormatting>
  <conditionalFormatting sqref="E82:E83">
    <cfRule type="expression" dxfId="29" priority="7">
      <formula>$D$81="yes"</formula>
    </cfRule>
  </conditionalFormatting>
  <conditionalFormatting sqref="D82:D83">
    <cfRule type="expression" dxfId="28" priority="6">
      <formula>$D$81="no"</formula>
    </cfRule>
  </conditionalFormatting>
  <conditionalFormatting sqref="D89:D91">
    <cfRule type="expression" dxfId="27" priority="5">
      <formula>$D$88="no"</formula>
    </cfRule>
  </conditionalFormatting>
  <conditionalFormatting sqref="D71">
    <cfRule type="expression" dxfId="26" priority="4">
      <formula>$D$69="no effect"</formula>
    </cfRule>
  </conditionalFormatting>
  <conditionalFormatting sqref="D73">
    <cfRule type="expression" dxfId="25" priority="3">
      <formula>$D$69="no effect"</formula>
    </cfRule>
  </conditionalFormatting>
  <conditionalFormatting sqref="D97">
    <cfRule type="expression" dxfId="24" priority="2">
      <formula>"$d$97=""% reduction"""</formula>
    </cfRule>
  </conditionalFormatting>
  <conditionalFormatting sqref="D101">
    <cfRule type="expression" dxfId="23" priority="1">
      <formula>$D$81="no"</formula>
    </cfRule>
  </conditionalFormatting>
  <pageMargins left="0.98425196850393704" right="0.23622047244094491" top="0.39370078740157483" bottom="0.39370078740157483" header="0.31496062992125984" footer="0.31496062992125984"/>
  <pageSetup paperSize="9" scale="54" fitToHeight="0" orientation="landscape" r:id="rId1"/>
  <headerFooter differentFirst="1">
    <oddFooter xml:space="preserve">&amp;R&amp;G              </oddFooter>
  </headerFooter>
  <rowBreaks count="2" manualBreakCount="2">
    <brk id="64" max="16383" man="1"/>
    <brk id="107" max="16383" man="1"/>
  </rowBreaks>
  <drawing r:id="rId2"/>
  <legacyDrawingHF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A109B224-93CE-41B4-B984-3D3F9862D24F}">
          <x14:formula1>
            <xm:f>List!$D$2:$D$6</xm:f>
          </x14:formula1>
          <xm:sqref>D89</xm:sqref>
        </x14:dataValidation>
        <x14:dataValidation type="list" showInputMessage="1" showErrorMessage="1" xr:uid="{BDA78064-9A93-4D36-994D-6C66D32F2A96}">
          <x14:formula1>
            <xm:f>List!$C$2:$C$4</xm:f>
          </x14:formula1>
          <xm:sqref>D81 D88</xm:sqref>
        </x14:dataValidation>
        <x14:dataValidation type="list" showInputMessage="1" showErrorMessage="1" xr:uid="{2E7C28F5-12D2-4058-82F2-80925503ACF2}">
          <x14:formula1>
            <xm:f>List!$A$2:$A$4</xm:f>
          </x14:formula1>
          <xm:sqref>D69</xm:sqref>
        </x14:dataValidation>
        <x14:dataValidation type="list" allowBlank="1" showInputMessage="1" showErrorMessage="1" xr:uid="{55F8AE29-8E90-4701-9F0C-CAB3C15DF031}">
          <x14:formula1>
            <xm:f>List!$E$2:$E$5</xm:f>
          </x14:formula1>
          <xm:sqref>E89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55630-7F75-413F-9C91-7F75DB2D25C7}">
  <sheetPr>
    <pageSetUpPr fitToPage="1"/>
  </sheetPr>
  <dimension ref="A1:AJ191"/>
  <sheetViews>
    <sheetView zoomScaleNormal="100" workbookViewId="0">
      <pane ySplit="2" topLeftCell="A87" activePane="bottomLeft" state="frozen"/>
      <selection pane="bottomLeft" activeCell="D88" sqref="D88"/>
    </sheetView>
  </sheetViews>
  <sheetFormatPr defaultColWidth="0" defaultRowHeight="15" customHeight="1" zeroHeight="1" x14ac:dyDescent="0.25"/>
  <cols>
    <col min="1" max="1" width="2.85546875" style="10" customWidth="1"/>
    <col min="2" max="2" width="58.28515625" style="10" customWidth="1"/>
    <col min="3" max="3" width="2.42578125" style="10" customWidth="1"/>
    <col min="4" max="6" width="20" style="53" customWidth="1"/>
    <col min="7" max="7" width="6.7109375" style="53" customWidth="1"/>
    <col min="8" max="8" width="20" style="53" customWidth="1"/>
    <col min="9" max="11" width="2.7109375" style="10" customWidth="1"/>
    <col min="12" max="12" width="103.85546875" style="10" customWidth="1"/>
    <col min="13" max="13" width="78.28515625" style="10" customWidth="1"/>
    <col min="14" max="36" width="0" style="10" hidden="1" customWidth="1"/>
    <col min="37" max="16384" width="9.140625" style="10" hidden="1"/>
  </cols>
  <sheetData>
    <row r="1" spans="1:36" customFormat="1" ht="57" customHeight="1" x14ac:dyDescent="0.25">
      <c r="A1" s="10"/>
      <c r="B1" s="153" t="s">
        <v>148</v>
      </c>
      <c r="C1" s="31"/>
      <c r="D1" s="32"/>
      <c r="E1" s="32"/>
      <c r="F1" s="32"/>
      <c r="G1" s="32"/>
      <c r="H1" s="32"/>
      <c r="I1" s="33"/>
      <c r="J1" s="33"/>
      <c r="K1" s="33"/>
      <c r="L1" s="33"/>
      <c r="M1" s="33"/>
      <c r="Q1" s="3"/>
      <c r="R1" s="3"/>
      <c r="S1" s="3"/>
      <c r="T1" s="3"/>
      <c r="U1" s="3"/>
      <c r="V1" s="3"/>
      <c r="W1" s="3"/>
      <c r="X1" s="3"/>
      <c r="Y1" s="3"/>
      <c r="Z1" s="3"/>
      <c r="AA1" s="3"/>
      <c r="AB1" s="3"/>
      <c r="AC1" s="3"/>
      <c r="AD1" s="3"/>
      <c r="AE1" s="3"/>
      <c r="AF1" s="3"/>
      <c r="AG1" s="3"/>
      <c r="AH1" s="3"/>
      <c r="AI1" s="3"/>
      <c r="AJ1" s="3"/>
    </row>
    <row r="2" spans="1:36" customFormat="1" ht="15" customHeight="1" x14ac:dyDescent="0.25">
      <c r="A2" s="10"/>
      <c r="B2" s="117" t="s">
        <v>19</v>
      </c>
      <c r="C2" s="31"/>
      <c r="D2" s="32"/>
      <c r="E2" s="32"/>
      <c r="F2" s="32"/>
      <c r="G2" s="32"/>
      <c r="H2" s="32"/>
      <c r="I2" s="33"/>
      <c r="J2" s="33"/>
      <c r="K2" s="33"/>
      <c r="L2" s="33"/>
      <c r="M2" s="33"/>
      <c r="Q2" s="3"/>
      <c r="R2" s="3"/>
      <c r="S2" s="3"/>
      <c r="T2" s="3"/>
      <c r="U2" s="3"/>
      <c r="V2" s="3"/>
      <c r="W2" s="3"/>
      <c r="X2" s="3"/>
      <c r="Y2" s="3"/>
      <c r="Z2" s="3"/>
      <c r="AA2" s="3"/>
      <c r="AB2" s="3"/>
      <c r="AC2" s="3"/>
      <c r="AD2" s="3"/>
      <c r="AE2" s="3"/>
      <c r="AF2" s="3"/>
      <c r="AG2" s="3"/>
      <c r="AH2" s="3"/>
      <c r="AI2" s="3"/>
      <c r="AJ2" s="3"/>
    </row>
    <row r="3" spans="1:36" customFormat="1" x14ac:dyDescent="0.25">
      <c r="A3" s="10"/>
      <c r="B3" s="33"/>
      <c r="C3" s="33"/>
      <c r="D3" s="32"/>
      <c r="E3" s="32"/>
      <c r="F3" s="32"/>
      <c r="G3" s="32"/>
      <c r="H3" s="32"/>
      <c r="I3" s="33"/>
      <c r="J3" s="33"/>
      <c r="K3" s="33"/>
      <c r="L3" s="34" t="s">
        <v>129</v>
      </c>
      <c r="M3" s="33"/>
      <c r="Q3" s="3"/>
      <c r="R3" s="3"/>
      <c r="S3" s="3"/>
      <c r="T3" s="3"/>
      <c r="U3" s="3"/>
      <c r="V3" s="3"/>
      <c r="W3" s="3"/>
      <c r="X3" s="3"/>
      <c r="Y3" s="3"/>
      <c r="Z3" s="3"/>
      <c r="AA3" s="3"/>
      <c r="AB3" s="3"/>
      <c r="AC3" s="3"/>
      <c r="AD3" s="3"/>
      <c r="AE3" s="3"/>
      <c r="AF3" s="3"/>
      <c r="AG3" s="3"/>
      <c r="AH3" s="3"/>
      <c r="AI3" s="3"/>
      <c r="AJ3" s="3"/>
    </row>
    <row r="4" spans="1:36" customFormat="1" x14ac:dyDescent="0.25">
      <c r="A4" s="68"/>
      <c r="B4" s="64" t="s">
        <v>20</v>
      </c>
      <c r="C4" s="64"/>
      <c r="D4" s="64"/>
      <c r="E4" s="64"/>
      <c r="F4" s="64"/>
      <c r="G4" s="64"/>
      <c r="H4" s="64"/>
      <c r="I4" s="65"/>
      <c r="J4" s="65"/>
      <c r="K4" s="65"/>
      <c r="L4" s="64"/>
      <c r="M4" s="33"/>
      <c r="Q4" s="3"/>
      <c r="R4" s="3"/>
      <c r="S4" s="3"/>
      <c r="T4" s="3"/>
      <c r="U4" s="3"/>
      <c r="V4" s="3"/>
      <c r="W4" s="3"/>
      <c r="X4" s="3"/>
      <c r="Y4" s="3"/>
      <c r="Z4" s="3"/>
      <c r="AA4" s="3"/>
      <c r="AB4" s="3"/>
      <c r="AC4" s="3"/>
      <c r="AD4" s="3"/>
      <c r="AE4" s="3"/>
      <c r="AF4" s="3"/>
      <c r="AG4" s="3"/>
      <c r="AH4" s="3"/>
      <c r="AI4" s="3"/>
      <c r="AJ4" s="3"/>
    </row>
    <row r="5" spans="1:36" customFormat="1" x14ac:dyDescent="0.25">
      <c r="A5" s="68"/>
      <c r="B5" s="35" t="s">
        <v>21</v>
      </c>
      <c r="C5" s="33"/>
      <c r="D5" s="156"/>
      <c r="E5" s="157"/>
      <c r="F5" s="158"/>
      <c r="G5" s="32"/>
      <c r="H5" s="88"/>
      <c r="I5" s="33"/>
      <c r="J5" s="33"/>
      <c r="K5" s="33"/>
      <c r="L5" s="33"/>
      <c r="M5" s="33"/>
      <c r="Q5" s="3"/>
      <c r="R5" s="3"/>
      <c r="S5" s="3"/>
      <c r="T5" s="3"/>
      <c r="U5" s="3"/>
      <c r="V5" s="3"/>
      <c r="W5" s="3"/>
      <c r="X5" s="3"/>
      <c r="Y5" s="3"/>
      <c r="Z5" s="3"/>
      <c r="AA5" s="3"/>
      <c r="AB5" s="3"/>
      <c r="AC5" s="3"/>
      <c r="AD5" s="3"/>
      <c r="AE5" s="3"/>
      <c r="AF5" s="3"/>
      <c r="AG5" s="3"/>
      <c r="AH5" s="3"/>
      <c r="AI5" s="3"/>
      <c r="AJ5" s="3"/>
    </row>
    <row r="6" spans="1:36" customFormat="1" x14ac:dyDescent="0.25">
      <c r="A6" s="68"/>
      <c r="B6" s="35" t="s">
        <v>22</v>
      </c>
      <c r="C6" s="33"/>
      <c r="D6" s="156"/>
      <c r="E6" s="157"/>
      <c r="F6" s="158"/>
      <c r="G6" s="32"/>
      <c r="H6" s="32"/>
      <c r="I6" s="33"/>
      <c r="J6" s="33"/>
      <c r="K6" s="33"/>
      <c r="L6" s="33"/>
      <c r="M6" s="33"/>
      <c r="Q6" s="3"/>
      <c r="R6" s="3"/>
      <c r="S6" s="3"/>
      <c r="T6" s="3"/>
      <c r="U6" s="3"/>
      <c r="V6" s="3"/>
      <c r="W6" s="3"/>
      <c r="X6" s="3"/>
      <c r="Y6" s="3"/>
      <c r="Z6" s="3"/>
      <c r="AA6" s="3"/>
      <c r="AB6" s="3"/>
      <c r="AC6" s="3"/>
      <c r="AD6" s="3"/>
      <c r="AE6" s="3"/>
      <c r="AF6" s="3"/>
      <c r="AG6" s="3"/>
      <c r="AH6" s="3"/>
      <c r="AI6" s="3"/>
      <c r="AJ6" s="3"/>
    </row>
    <row r="7" spans="1:36" customFormat="1" x14ac:dyDescent="0.25">
      <c r="A7" s="68"/>
      <c r="B7" s="35" t="s">
        <v>47</v>
      </c>
      <c r="C7" s="33"/>
      <c r="D7" s="156"/>
      <c r="E7" s="157"/>
      <c r="F7" s="158"/>
      <c r="G7" s="32"/>
      <c r="H7" s="32"/>
      <c r="I7" s="33"/>
      <c r="J7" s="33"/>
      <c r="K7" s="33"/>
      <c r="L7" s="33"/>
      <c r="M7" s="33"/>
      <c r="Q7" s="3"/>
      <c r="R7" s="3"/>
      <c r="S7" s="3"/>
      <c r="T7" s="3"/>
      <c r="U7" s="3"/>
      <c r="V7" s="3"/>
      <c r="W7" s="3"/>
      <c r="X7" s="3"/>
      <c r="Y7" s="3"/>
      <c r="Z7" s="3"/>
      <c r="AA7" s="3"/>
      <c r="AB7" s="3"/>
      <c r="AC7" s="3"/>
      <c r="AD7" s="3"/>
      <c r="AE7" s="3"/>
      <c r="AF7" s="3"/>
      <c r="AG7" s="3"/>
      <c r="AH7" s="3"/>
      <c r="AI7" s="3"/>
      <c r="AJ7" s="3"/>
    </row>
    <row r="8" spans="1:36" customFormat="1" x14ac:dyDescent="0.25">
      <c r="A8" s="68"/>
      <c r="B8" s="33"/>
      <c r="C8" s="33"/>
      <c r="D8" s="32"/>
      <c r="E8" s="32"/>
      <c r="F8" s="32"/>
      <c r="G8" s="32"/>
      <c r="H8" s="32"/>
      <c r="I8" s="33"/>
      <c r="J8" s="33"/>
      <c r="K8" s="33"/>
      <c r="L8" s="33"/>
      <c r="M8" s="33"/>
      <c r="Q8" s="3"/>
      <c r="R8" s="3"/>
      <c r="S8" s="3"/>
      <c r="T8" s="3"/>
      <c r="U8" s="3"/>
      <c r="V8" s="3"/>
      <c r="W8" s="3"/>
      <c r="X8" s="3"/>
      <c r="Y8" s="3"/>
      <c r="Z8" s="3"/>
      <c r="AA8" s="3"/>
      <c r="AB8" s="3"/>
      <c r="AC8" s="3"/>
      <c r="AD8" s="3"/>
      <c r="AE8" s="3"/>
      <c r="AF8" s="3"/>
      <c r="AG8" s="3"/>
      <c r="AH8" s="3"/>
      <c r="AI8" s="3"/>
      <c r="AJ8" s="3"/>
    </row>
    <row r="9" spans="1:36" customFormat="1" x14ac:dyDescent="0.25">
      <c r="A9" s="68"/>
      <c r="B9" s="64" t="s">
        <v>23</v>
      </c>
      <c r="C9" s="64"/>
      <c r="D9" s="66"/>
      <c r="E9" s="66"/>
      <c r="F9" s="66"/>
      <c r="G9" s="66"/>
      <c r="H9" s="66"/>
      <c r="I9" s="66"/>
      <c r="J9" s="66"/>
      <c r="K9" s="66"/>
      <c r="L9" s="66"/>
      <c r="M9" s="33"/>
      <c r="Q9" s="3"/>
      <c r="R9" s="3"/>
      <c r="S9" s="3"/>
      <c r="T9" s="3"/>
      <c r="U9" s="3"/>
      <c r="V9" s="3"/>
      <c r="W9" s="3"/>
      <c r="X9" s="3"/>
      <c r="Y9" s="3"/>
      <c r="Z9" s="3"/>
      <c r="AA9" s="3"/>
      <c r="AB9" s="3"/>
      <c r="AC9" s="3"/>
      <c r="AD9" s="3"/>
      <c r="AE9" s="3"/>
      <c r="AF9" s="3"/>
      <c r="AG9" s="3"/>
      <c r="AH9" s="3"/>
      <c r="AI9" s="3"/>
      <c r="AJ9" s="3"/>
    </row>
    <row r="10" spans="1:36" customFormat="1" x14ac:dyDescent="0.25">
      <c r="A10" s="68"/>
      <c r="B10" s="35"/>
      <c r="C10" s="33"/>
      <c r="D10" s="44" t="s">
        <v>172</v>
      </c>
      <c r="E10" s="36"/>
      <c r="F10" s="32"/>
      <c r="G10" s="32"/>
      <c r="H10" s="32"/>
      <c r="I10" s="33"/>
      <c r="J10" s="33"/>
      <c r="K10" s="33"/>
      <c r="L10" s="33"/>
      <c r="M10" s="33"/>
      <c r="Q10" s="3"/>
      <c r="R10" s="3"/>
      <c r="S10" s="3"/>
      <c r="T10" s="3"/>
      <c r="U10" s="3"/>
      <c r="V10" s="3"/>
      <c r="W10" s="3"/>
      <c r="X10" s="3"/>
      <c r="Y10" s="3"/>
      <c r="Z10" s="3"/>
      <c r="AA10" s="3"/>
      <c r="AB10" s="3"/>
      <c r="AC10" s="3"/>
      <c r="AD10" s="3"/>
      <c r="AE10" s="3"/>
      <c r="AF10" s="3"/>
      <c r="AG10" s="3"/>
      <c r="AH10" s="3"/>
      <c r="AI10" s="3"/>
      <c r="AJ10" s="3"/>
    </row>
    <row r="11" spans="1:36" customFormat="1" x14ac:dyDescent="0.25">
      <c r="A11" s="68"/>
      <c r="B11" s="35" t="s">
        <v>51</v>
      </c>
      <c r="C11" s="33"/>
      <c r="D11" s="21"/>
      <c r="E11" s="36" t="s">
        <v>55</v>
      </c>
      <c r="F11" s="32"/>
      <c r="G11" s="32"/>
      <c r="H11" s="32"/>
      <c r="I11" s="33"/>
      <c r="J11" s="33"/>
      <c r="K11" s="33"/>
      <c r="L11" s="33" t="s">
        <v>48</v>
      </c>
      <c r="M11" s="33"/>
      <c r="Q11" s="3"/>
      <c r="R11" s="3"/>
      <c r="S11" s="3"/>
      <c r="T11" s="3"/>
      <c r="U11" s="3"/>
      <c r="V11" s="3"/>
      <c r="W11" s="3"/>
      <c r="X11" s="3"/>
      <c r="Y11" s="3"/>
      <c r="Z11" s="3"/>
      <c r="AA11" s="3"/>
      <c r="AB11" s="3"/>
      <c r="AC11" s="3"/>
      <c r="AD11" s="3"/>
      <c r="AE11" s="3"/>
      <c r="AF11" s="3"/>
      <c r="AG11" s="3"/>
      <c r="AH11" s="3"/>
      <c r="AI11" s="3"/>
      <c r="AJ11" s="3"/>
    </row>
    <row r="12" spans="1:36" customFormat="1" x14ac:dyDescent="0.25">
      <c r="A12" s="68"/>
      <c r="B12" s="35" t="s">
        <v>136</v>
      </c>
      <c r="C12" s="33"/>
      <c r="D12" s="21"/>
      <c r="E12" s="36" t="s">
        <v>55</v>
      </c>
      <c r="F12" s="32"/>
      <c r="G12" s="32"/>
      <c r="H12" s="32"/>
      <c r="I12" s="33"/>
      <c r="J12" s="33"/>
      <c r="K12" s="33"/>
      <c r="L12" s="33" t="s">
        <v>24</v>
      </c>
      <c r="M12" s="33"/>
      <c r="Q12" s="3"/>
      <c r="R12" s="3"/>
      <c r="S12" s="3"/>
      <c r="T12" s="3"/>
      <c r="U12" s="3"/>
      <c r="V12" s="3"/>
      <c r="W12" s="3"/>
      <c r="X12" s="3"/>
      <c r="Y12" s="3"/>
      <c r="Z12" s="3"/>
      <c r="AA12" s="3"/>
      <c r="AB12" s="3"/>
      <c r="AC12" s="3"/>
      <c r="AD12" s="3"/>
      <c r="AE12" s="3"/>
      <c r="AF12" s="3"/>
      <c r="AG12" s="3"/>
      <c r="AH12" s="3"/>
      <c r="AI12" s="3"/>
      <c r="AJ12" s="3"/>
    </row>
    <row r="13" spans="1:36" customFormat="1" x14ac:dyDescent="0.25">
      <c r="A13" s="68"/>
      <c r="B13" s="35"/>
      <c r="C13" s="33"/>
      <c r="D13" s="32"/>
      <c r="E13" s="36"/>
      <c r="F13" s="32"/>
      <c r="G13" s="32"/>
      <c r="H13" s="32"/>
      <c r="I13" s="33"/>
      <c r="J13" s="33"/>
      <c r="K13" s="33"/>
      <c r="L13" s="33"/>
      <c r="M13" s="33"/>
      <c r="Q13" s="3"/>
      <c r="R13" s="3"/>
      <c r="S13" s="3"/>
      <c r="T13" s="3"/>
      <c r="U13" s="3"/>
      <c r="V13" s="3"/>
      <c r="W13" s="3"/>
      <c r="X13" s="3"/>
      <c r="Y13" s="3"/>
      <c r="Z13" s="3"/>
      <c r="AA13" s="3"/>
      <c r="AB13" s="3"/>
      <c r="AC13" s="3"/>
      <c r="AD13" s="3"/>
      <c r="AE13" s="3"/>
      <c r="AF13" s="3"/>
      <c r="AG13" s="3"/>
      <c r="AH13" s="3"/>
      <c r="AI13" s="3"/>
      <c r="AJ13" s="3"/>
    </row>
    <row r="14" spans="1:36" customFormat="1" x14ac:dyDescent="0.25">
      <c r="A14" s="68"/>
      <c r="B14" s="35" t="s">
        <v>25</v>
      </c>
      <c r="C14" s="33"/>
      <c r="D14" s="23"/>
      <c r="E14" s="36" t="s">
        <v>57</v>
      </c>
      <c r="F14" s="32"/>
      <c r="G14" s="32"/>
      <c r="H14" s="32"/>
      <c r="I14" s="33"/>
      <c r="J14" s="33"/>
      <c r="K14" s="33"/>
      <c r="L14" s="33"/>
      <c r="M14" s="33"/>
      <c r="Q14" s="3"/>
      <c r="R14" s="3"/>
      <c r="S14" s="3"/>
      <c r="T14" s="3"/>
      <c r="U14" s="3"/>
      <c r="V14" s="3"/>
      <c r="W14" s="3"/>
      <c r="X14" s="3"/>
      <c r="Y14" s="3"/>
      <c r="Z14" s="3"/>
      <c r="AA14" s="3"/>
      <c r="AB14" s="3"/>
      <c r="AC14" s="3"/>
      <c r="AD14" s="3"/>
      <c r="AE14" s="3"/>
      <c r="AF14" s="3"/>
      <c r="AG14" s="3"/>
      <c r="AH14" s="3"/>
      <c r="AI14" s="3"/>
      <c r="AJ14" s="3"/>
    </row>
    <row r="15" spans="1:36" customFormat="1" x14ac:dyDescent="0.25">
      <c r="A15" s="68"/>
      <c r="B15" s="35" t="s">
        <v>26</v>
      </c>
      <c r="C15" s="33"/>
      <c r="D15" s="23"/>
      <c r="E15" s="36"/>
      <c r="F15" s="32"/>
      <c r="G15" s="32"/>
      <c r="H15" s="32"/>
      <c r="I15" s="33"/>
      <c r="J15" s="33"/>
      <c r="K15" s="33"/>
      <c r="L15" s="33"/>
      <c r="M15" s="33"/>
      <c r="Q15" s="3"/>
      <c r="R15" s="3"/>
      <c r="S15" s="3"/>
      <c r="T15" s="3"/>
      <c r="U15" s="3"/>
      <c r="V15" s="3"/>
      <c r="W15" s="3"/>
      <c r="X15" s="3"/>
      <c r="Y15" s="3"/>
      <c r="Z15" s="3"/>
      <c r="AA15" s="3"/>
      <c r="AB15" s="3"/>
      <c r="AC15" s="3"/>
      <c r="AD15" s="3"/>
      <c r="AE15" s="3"/>
      <c r="AF15" s="3"/>
      <c r="AG15" s="3"/>
      <c r="AH15" s="3"/>
      <c r="AI15" s="3"/>
      <c r="AJ15" s="3"/>
    </row>
    <row r="16" spans="1:36" customFormat="1" x14ac:dyDescent="0.25">
      <c r="A16" s="68"/>
      <c r="B16" s="35" t="s">
        <v>27</v>
      </c>
      <c r="C16" s="33"/>
      <c r="D16" s="90">
        <f>D11*D14</f>
        <v>0</v>
      </c>
      <c r="E16" s="36" t="s">
        <v>56</v>
      </c>
      <c r="F16" s="32"/>
      <c r="G16" s="32"/>
      <c r="H16" s="32"/>
      <c r="I16" s="33"/>
      <c r="J16" s="33"/>
      <c r="K16" s="33"/>
      <c r="L16" s="33" t="s">
        <v>58</v>
      </c>
      <c r="M16" s="33"/>
      <c r="Q16" s="3"/>
      <c r="R16" s="3"/>
      <c r="S16" s="3"/>
      <c r="T16" s="3"/>
      <c r="U16" s="3"/>
      <c r="V16" s="3"/>
      <c r="W16" s="3"/>
      <c r="X16" s="3"/>
      <c r="Y16" s="3"/>
      <c r="Z16" s="3"/>
      <c r="AA16" s="3"/>
      <c r="AB16" s="3"/>
      <c r="AC16" s="3"/>
      <c r="AD16" s="3"/>
      <c r="AE16" s="3"/>
      <c r="AF16" s="3"/>
      <c r="AG16" s="3"/>
      <c r="AH16" s="3"/>
      <c r="AI16" s="3"/>
      <c r="AJ16" s="3"/>
    </row>
    <row r="17" spans="1:36" customFormat="1" x14ac:dyDescent="0.25">
      <c r="A17" s="68"/>
      <c r="B17" s="35"/>
      <c r="C17" s="33"/>
      <c r="D17" s="32"/>
      <c r="E17" s="36"/>
      <c r="F17" s="32"/>
      <c r="G17" s="32"/>
      <c r="H17" s="32"/>
      <c r="I17" s="33"/>
      <c r="J17" s="33"/>
      <c r="K17" s="33"/>
      <c r="L17" s="33"/>
      <c r="M17" s="33"/>
      <c r="Q17" s="3"/>
      <c r="R17" s="3"/>
      <c r="S17" s="3"/>
      <c r="T17" s="3"/>
      <c r="U17" s="3"/>
      <c r="V17" s="3"/>
      <c r="W17" s="3"/>
      <c r="X17" s="3"/>
      <c r="Y17" s="3"/>
      <c r="Z17" s="3"/>
      <c r="AA17" s="3"/>
      <c r="AB17" s="3"/>
      <c r="AC17" s="3"/>
      <c r="AD17" s="3"/>
      <c r="AE17" s="3"/>
      <c r="AF17" s="3"/>
      <c r="AG17" s="3"/>
      <c r="AH17" s="3"/>
      <c r="AI17" s="3"/>
      <c r="AJ17" s="3"/>
    </row>
    <row r="18" spans="1:36" customFormat="1" x14ac:dyDescent="0.25">
      <c r="A18" s="68"/>
      <c r="B18" s="64" t="s">
        <v>28</v>
      </c>
      <c r="C18" s="64"/>
      <c r="D18" s="66"/>
      <c r="E18" s="67"/>
      <c r="F18" s="66"/>
      <c r="G18" s="66"/>
      <c r="H18" s="66"/>
      <c r="I18" s="66"/>
      <c r="J18" s="66"/>
      <c r="K18" s="66"/>
      <c r="L18" s="66"/>
      <c r="M18" s="33"/>
      <c r="Q18" s="3"/>
      <c r="R18" s="3"/>
      <c r="S18" s="3"/>
      <c r="T18" s="3"/>
      <c r="U18" s="3"/>
      <c r="V18" s="3"/>
      <c r="W18" s="3"/>
      <c r="X18" s="3"/>
      <c r="Y18" s="3"/>
      <c r="Z18" s="3"/>
      <c r="AA18" s="3"/>
      <c r="AB18" s="3"/>
      <c r="AC18" s="3"/>
      <c r="AD18" s="3"/>
      <c r="AE18" s="3"/>
      <c r="AF18" s="3"/>
      <c r="AG18" s="3"/>
      <c r="AH18" s="3"/>
      <c r="AI18" s="3"/>
      <c r="AJ18" s="3"/>
    </row>
    <row r="19" spans="1:36" customFormat="1" x14ac:dyDescent="0.25">
      <c r="A19" s="68"/>
      <c r="B19" s="37" t="s">
        <v>133</v>
      </c>
      <c r="C19" s="34"/>
      <c r="D19" s="32"/>
      <c r="E19" s="36"/>
      <c r="F19" s="32"/>
      <c r="G19" s="32"/>
      <c r="H19" s="32"/>
      <c r="I19" s="33"/>
      <c r="J19" s="33"/>
      <c r="K19" s="33"/>
      <c r="L19" s="33"/>
      <c r="M19" s="33"/>
      <c r="Q19" s="3"/>
      <c r="R19" s="3"/>
      <c r="S19" s="3"/>
      <c r="T19" s="3"/>
      <c r="U19" s="3"/>
      <c r="V19" s="3"/>
      <c r="W19" s="3"/>
      <c r="X19" s="3"/>
      <c r="Y19" s="3"/>
      <c r="Z19" s="3"/>
      <c r="AA19" s="3"/>
      <c r="AB19" s="3"/>
      <c r="AC19" s="3"/>
      <c r="AD19" s="3"/>
      <c r="AE19" s="3"/>
      <c r="AF19" s="3"/>
      <c r="AG19" s="3"/>
      <c r="AH19" s="3"/>
      <c r="AI19" s="3"/>
      <c r="AJ19" s="3"/>
    </row>
    <row r="20" spans="1:36" customFormat="1" x14ac:dyDescent="0.25">
      <c r="A20" s="68"/>
      <c r="B20" s="35" t="s">
        <v>134</v>
      </c>
      <c r="C20" s="36"/>
      <c r="D20" s="22"/>
      <c r="E20" s="36"/>
      <c r="F20" s="32"/>
      <c r="G20" s="32"/>
      <c r="H20" s="32"/>
      <c r="I20" s="33"/>
      <c r="J20" s="33"/>
      <c r="K20" s="33"/>
      <c r="L20" s="33"/>
      <c r="M20" s="33"/>
      <c r="Q20" s="3"/>
      <c r="R20" s="3"/>
      <c r="S20" s="3"/>
      <c r="T20" s="3"/>
      <c r="U20" s="3"/>
      <c r="V20" s="3"/>
      <c r="W20" s="3"/>
      <c r="X20" s="3"/>
      <c r="Y20" s="3"/>
      <c r="Z20" s="3"/>
      <c r="AA20" s="3"/>
      <c r="AB20" s="3"/>
      <c r="AC20" s="3"/>
      <c r="AD20" s="3"/>
      <c r="AE20" s="3"/>
      <c r="AF20" s="3"/>
      <c r="AG20" s="3"/>
      <c r="AH20" s="3"/>
      <c r="AI20" s="3"/>
      <c r="AJ20" s="3"/>
    </row>
    <row r="21" spans="1:36" customFormat="1" x14ac:dyDescent="0.25">
      <c r="A21" s="68"/>
      <c r="B21" s="35" t="s">
        <v>30</v>
      </c>
      <c r="C21" s="36"/>
      <c r="D21" s="81"/>
      <c r="E21" s="36" t="s">
        <v>33</v>
      </c>
      <c r="F21" s="32"/>
      <c r="G21" s="32"/>
      <c r="H21" s="32"/>
      <c r="I21" s="33"/>
      <c r="J21" s="33"/>
      <c r="K21" s="33"/>
      <c r="L21" s="33" t="s">
        <v>31</v>
      </c>
      <c r="M21" s="33"/>
      <c r="Q21" s="3"/>
      <c r="R21" s="3"/>
      <c r="S21" s="3"/>
      <c r="T21" s="3"/>
      <c r="U21" s="3"/>
      <c r="V21" s="3"/>
      <c r="W21" s="3"/>
      <c r="X21" s="3"/>
      <c r="Y21" s="3"/>
      <c r="Z21" s="3"/>
      <c r="AA21" s="3"/>
      <c r="AB21" s="3"/>
      <c r="AC21" s="3"/>
      <c r="AD21" s="3"/>
      <c r="AE21" s="3"/>
      <c r="AF21" s="3"/>
      <c r="AG21" s="3"/>
      <c r="AH21" s="3"/>
      <c r="AI21" s="3"/>
      <c r="AJ21" s="3"/>
    </row>
    <row r="22" spans="1:36" customFormat="1" x14ac:dyDescent="0.25">
      <c r="A22" s="68"/>
      <c r="B22" s="35" t="s">
        <v>32</v>
      </c>
      <c r="C22" s="36"/>
      <c r="D22" s="81"/>
      <c r="E22" s="36" t="s">
        <v>34</v>
      </c>
      <c r="F22" s="32"/>
      <c r="G22" s="32"/>
      <c r="H22" s="32"/>
      <c r="I22" s="33"/>
      <c r="J22" s="33"/>
      <c r="K22" s="33"/>
      <c r="L22" s="33"/>
      <c r="M22" s="33"/>
      <c r="Q22" s="3"/>
      <c r="R22" s="3"/>
      <c r="S22" s="3"/>
      <c r="T22" s="3"/>
      <c r="U22" s="3"/>
      <c r="V22" s="3"/>
      <c r="W22" s="3"/>
      <c r="X22" s="3"/>
      <c r="Y22" s="3"/>
      <c r="Z22" s="3"/>
      <c r="AA22" s="3"/>
      <c r="AB22" s="3"/>
      <c r="AC22" s="3"/>
      <c r="AD22" s="3"/>
      <c r="AE22" s="3"/>
      <c r="AF22" s="3"/>
      <c r="AG22" s="3"/>
      <c r="AH22" s="3"/>
      <c r="AI22" s="3"/>
      <c r="AJ22" s="3"/>
    </row>
    <row r="23" spans="1:36" customFormat="1" x14ac:dyDescent="0.25">
      <c r="A23" s="68"/>
      <c r="B23" s="35" t="s">
        <v>177</v>
      </c>
      <c r="C23" s="36"/>
      <c r="D23" s="89">
        <f>D20*(IF(D21="",0.33,D21)*(IF(D22="",0.45,D22)))</f>
        <v>0</v>
      </c>
      <c r="E23" s="36"/>
      <c r="F23" s="32"/>
      <c r="G23" s="32"/>
      <c r="H23" s="32"/>
      <c r="I23" s="33"/>
      <c r="J23" s="33"/>
      <c r="K23" s="33"/>
      <c r="L23" s="33"/>
      <c r="M23" s="33"/>
      <c r="Q23" s="3"/>
      <c r="R23" s="3"/>
      <c r="S23" s="3"/>
      <c r="T23" s="3"/>
      <c r="U23" s="3"/>
      <c r="V23" s="3"/>
      <c r="W23" s="3"/>
      <c r="X23" s="3"/>
      <c r="Y23" s="3"/>
      <c r="Z23" s="3"/>
      <c r="AA23" s="3"/>
      <c r="AB23" s="3"/>
      <c r="AC23" s="3"/>
      <c r="AD23" s="3"/>
      <c r="AE23" s="3"/>
      <c r="AF23" s="3"/>
      <c r="AG23" s="3"/>
      <c r="AH23" s="3"/>
      <c r="AI23" s="3"/>
      <c r="AJ23" s="3"/>
    </row>
    <row r="24" spans="1:36" customFormat="1" x14ac:dyDescent="0.25">
      <c r="A24" s="68"/>
      <c r="B24" s="35"/>
      <c r="C24" s="36"/>
      <c r="D24" s="32"/>
      <c r="E24" s="36"/>
      <c r="F24" s="32"/>
      <c r="G24" s="32"/>
      <c r="H24" s="32"/>
      <c r="I24" s="33"/>
      <c r="J24" s="33"/>
      <c r="K24" s="33"/>
      <c r="L24" s="33"/>
      <c r="M24" s="33"/>
      <c r="Q24" s="3"/>
      <c r="R24" s="3"/>
      <c r="S24" s="3"/>
      <c r="T24" s="3"/>
      <c r="U24" s="3"/>
      <c r="V24" s="3"/>
      <c r="W24" s="3"/>
      <c r="X24" s="3"/>
      <c r="Y24" s="3"/>
      <c r="Z24" s="3"/>
      <c r="AA24" s="3"/>
      <c r="AB24" s="3"/>
      <c r="AC24" s="3"/>
      <c r="AD24" s="3"/>
      <c r="AE24" s="3"/>
      <c r="AF24" s="3"/>
      <c r="AG24" s="3"/>
      <c r="AH24" s="3"/>
      <c r="AI24" s="3"/>
      <c r="AJ24" s="3"/>
    </row>
    <row r="25" spans="1:36" customFormat="1" x14ac:dyDescent="0.25">
      <c r="A25" s="68"/>
      <c r="B25" s="37" t="s">
        <v>35</v>
      </c>
      <c r="C25" s="38"/>
      <c r="D25" s="32"/>
      <c r="E25" s="36"/>
      <c r="F25" s="32"/>
      <c r="G25" s="32"/>
      <c r="H25" s="32"/>
      <c r="I25" s="33"/>
      <c r="J25" s="33"/>
      <c r="K25" s="33"/>
      <c r="L25" s="33"/>
      <c r="M25" s="33"/>
      <c r="Q25" s="3"/>
      <c r="R25" s="3"/>
      <c r="S25" s="3"/>
      <c r="T25" s="3"/>
      <c r="U25" s="3"/>
      <c r="V25" s="3"/>
      <c r="W25" s="3"/>
      <c r="X25" s="3"/>
      <c r="Y25" s="3"/>
      <c r="Z25" s="3"/>
      <c r="AA25" s="3"/>
      <c r="AB25" s="3"/>
      <c r="AC25" s="3"/>
      <c r="AD25" s="3"/>
      <c r="AE25" s="3"/>
      <c r="AF25" s="3"/>
      <c r="AG25" s="3"/>
      <c r="AH25" s="3"/>
      <c r="AI25" s="3"/>
      <c r="AJ25" s="3"/>
    </row>
    <row r="26" spans="1:36" customFormat="1" x14ac:dyDescent="0.25">
      <c r="A26" s="68"/>
      <c r="B26" s="39" t="s">
        <v>1</v>
      </c>
      <c r="C26" s="40"/>
      <c r="D26" s="82"/>
      <c r="E26" s="36" t="s">
        <v>158</v>
      </c>
      <c r="F26" s="32"/>
      <c r="G26" s="32"/>
      <c r="H26" s="32"/>
      <c r="I26" s="33"/>
      <c r="J26" s="33"/>
      <c r="K26" s="33"/>
      <c r="L26" s="33"/>
      <c r="M26" s="33"/>
      <c r="Q26" s="3"/>
      <c r="R26" s="3"/>
      <c r="S26" s="3"/>
      <c r="T26" s="3"/>
      <c r="U26" s="3"/>
      <c r="V26" s="3"/>
      <c r="W26" s="3"/>
      <c r="X26" s="3"/>
      <c r="Y26" s="3"/>
      <c r="Z26" s="3"/>
      <c r="AA26" s="3"/>
      <c r="AB26" s="3"/>
      <c r="AC26" s="3"/>
      <c r="AD26" s="3"/>
      <c r="AE26" s="3"/>
      <c r="AF26" s="3"/>
      <c r="AG26" s="3"/>
      <c r="AH26" s="3"/>
      <c r="AI26" s="3"/>
      <c r="AJ26" s="3"/>
    </row>
    <row r="27" spans="1:36" customFormat="1" x14ac:dyDescent="0.25">
      <c r="A27" s="68"/>
      <c r="B27" s="35" t="s">
        <v>36</v>
      </c>
      <c r="C27" s="36"/>
      <c r="D27" s="81"/>
      <c r="E27" s="36" t="s">
        <v>39</v>
      </c>
      <c r="F27" s="32"/>
      <c r="G27" s="32"/>
      <c r="H27" s="32"/>
      <c r="I27" s="33"/>
      <c r="J27" s="33"/>
      <c r="K27" s="33"/>
      <c r="L27" s="33"/>
      <c r="M27" s="33"/>
      <c r="Q27" s="3"/>
      <c r="R27" s="3"/>
      <c r="S27" s="3"/>
      <c r="T27" s="3"/>
      <c r="U27" s="3"/>
      <c r="V27" s="3"/>
      <c r="W27" s="3"/>
      <c r="X27" s="3"/>
      <c r="Y27" s="3"/>
      <c r="Z27" s="3"/>
      <c r="AA27" s="3"/>
      <c r="AB27" s="3"/>
      <c r="AC27" s="3"/>
      <c r="AD27" s="3"/>
      <c r="AE27" s="3"/>
      <c r="AF27" s="3"/>
      <c r="AG27" s="3"/>
      <c r="AH27" s="3"/>
      <c r="AI27" s="3"/>
      <c r="AJ27" s="3"/>
    </row>
    <row r="28" spans="1:36" customFormat="1" x14ac:dyDescent="0.25">
      <c r="A28" s="68"/>
      <c r="B28" s="35" t="s">
        <v>37</v>
      </c>
      <c r="C28" s="36"/>
      <c r="D28" s="81"/>
      <c r="E28" s="36" t="s">
        <v>34</v>
      </c>
      <c r="F28" s="32"/>
      <c r="G28" s="32"/>
      <c r="H28" s="32"/>
      <c r="I28" s="33"/>
      <c r="J28" s="33"/>
      <c r="K28" s="33"/>
      <c r="L28" s="33"/>
      <c r="M28" s="33"/>
      <c r="Q28" s="3"/>
      <c r="R28" s="3"/>
      <c r="S28" s="3"/>
      <c r="T28" s="3"/>
      <c r="U28" s="3"/>
      <c r="V28" s="3"/>
      <c r="W28" s="3"/>
      <c r="X28" s="3"/>
      <c r="Y28" s="3"/>
      <c r="Z28" s="3"/>
      <c r="AA28" s="3"/>
      <c r="AB28" s="3"/>
      <c r="AC28" s="3"/>
      <c r="AD28" s="3"/>
      <c r="AE28" s="3"/>
      <c r="AF28" s="3"/>
      <c r="AG28" s="3"/>
      <c r="AH28" s="3"/>
      <c r="AI28" s="3"/>
      <c r="AJ28" s="3"/>
    </row>
    <row r="29" spans="1:36" customFormat="1" x14ac:dyDescent="0.25">
      <c r="A29" s="68"/>
      <c r="B29" s="35" t="s">
        <v>38</v>
      </c>
      <c r="C29" s="36"/>
      <c r="D29" s="89">
        <f>D26*(IF(D27&lt;&gt;0,D27,0.17))*(IF(D28&lt;&gt;0,D28,0.45))</f>
        <v>0</v>
      </c>
      <c r="E29" s="36"/>
      <c r="F29" s="32"/>
      <c r="G29" s="32"/>
      <c r="H29" s="32"/>
      <c r="I29" s="33"/>
      <c r="J29" s="33"/>
      <c r="K29" s="33"/>
      <c r="L29" s="33"/>
      <c r="M29" s="33"/>
      <c r="Q29" s="3"/>
      <c r="R29" s="3"/>
      <c r="S29" s="3"/>
      <c r="T29" s="3"/>
      <c r="U29" s="3"/>
      <c r="V29" s="3"/>
      <c r="W29" s="3"/>
      <c r="X29" s="3"/>
      <c r="Y29" s="3"/>
      <c r="Z29" s="3"/>
      <c r="AA29" s="3"/>
      <c r="AB29" s="3"/>
      <c r="AC29" s="3"/>
      <c r="AD29" s="3"/>
      <c r="AE29" s="3"/>
      <c r="AF29" s="3"/>
      <c r="AG29" s="3"/>
      <c r="AH29" s="3"/>
      <c r="AI29" s="3"/>
      <c r="AJ29" s="3"/>
    </row>
    <row r="30" spans="1:36" customFormat="1" x14ac:dyDescent="0.25">
      <c r="A30" s="68"/>
      <c r="B30" s="35"/>
      <c r="C30" s="36"/>
      <c r="D30" s="32"/>
      <c r="E30" s="36"/>
      <c r="F30" s="32"/>
      <c r="G30" s="32"/>
      <c r="H30" s="32"/>
      <c r="I30" s="33"/>
      <c r="J30" s="33"/>
      <c r="K30" s="33"/>
      <c r="L30" s="33"/>
      <c r="M30" s="33"/>
      <c r="Q30" s="3"/>
      <c r="R30" s="3"/>
      <c r="S30" s="3"/>
      <c r="T30" s="3"/>
      <c r="U30" s="3"/>
      <c r="V30" s="3"/>
      <c r="W30" s="3"/>
      <c r="X30" s="3"/>
      <c r="Y30" s="3"/>
      <c r="Z30" s="3"/>
      <c r="AA30" s="3"/>
      <c r="AB30" s="3"/>
      <c r="AC30" s="3"/>
      <c r="AD30" s="3"/>
      <c r="AE30" s="3"/>
      <c r="AF30" s="3"/>
      <c r="AG30" s="3"/>
      <c r="AH30" s="3"/>
      <c r="AI30" s="3"/>
      <c r="AJ30" s="3"/>
    </row>
    <row r="31" spans="1:36" customFormat="1" x14ac:dyDescent="0.25">
      <c r="A31" s="68"/>
      <c r="B31" s="41" t="s">
        <v>137</v>
      </c>
      <c r="C31" s="36"/>
      <c r="D31" s="36"/>
      <c r="E31" s="36"/>
      <c r="F31" s="32"/>
      <c r="G31" s="32"/>
      <c r="H31" s="32"/>
      <c r="I31" s="33"/>
      <c r="J31" s="33"/>
      <c r="K31" s="33"/>
      <c r="L31" s="33"/>
      <c r="M31" s="33"/>
      <c r="Q31" s="3"/>
      <c r="R31" s="3"/>
      <c r="S31" s="3"/>
      <c r="T31" s="3"/>
      <c r="U31" s="3"/>
      <c r="V31" s="3"/>
      <c r="W31" s="3"/>
      <c r="X31" s="3"/>
      <c r="Y31" s="3"/>
      <c r="Z31" s="3"/>
      <c r="AA31" s="3"/>
      <c r="AB31" s="3"/>
      <c r="AC31" s="3"/>
      <c r="AD31" s="3"/>
      <c r="AE31" s="3"/>
      <c r="AF31" s="3"/>
      <c r="AG31" s="3"/>
      <c r="AH31" s="3"/>
      <c r="AI31" s="3"/>
      <c r="AJ31" s="3"/>
    </row>
    <row r="32" spans="1:36" customFormat="1" x14ac:dyDescent="0.25">
      <c r="A32" s="68"/>
      <c r="B32" s="35" t="s">
        <v>40</v>
      </c>
      <c r="C32" s="36"/>
      <c r="D32" s="21"/>
      <c r="E32" s="36" t="s">
        <v>59</v>
      </c>
      <c r="F32" s="32"/>
      <c r="G32" s="32"/>
      <c r="H32" s="32"/>
      <c r="I32" s="33"/>
      <c r="J32" s="33"/>
      <c r="K32" s="33"/>
      <c r="L32" s="33" t="s">
        <v>41</v>
      </c>
      <c r="M32" s="33"/>
      <c r="Q32" s="3"/>
      <c r="R32" s="3"/>
      <c r="S32" s="3"/>
      <c r="T32" s="3"/>
      <c r="U32" s="3"/>
      <c r="V32" s="3"/>
      <c r="W32" s="3"/>
      <c r="X32" s="3"/>
      <c r="Y32" s="3"/>
      <c r="Z32" s="3"/>
      <c r="AA32" s="3"/>
      <c r="AB32" s="3"/>
      <c r="AC32" s="3"/>
      <c r="AD32" s="3"/>
      <c r="AE32" s="3"/>
      <c r="AF32" s="3"/>
      <c r="AG32" s="3"/>
      <c r="AH32" s="3"/>
      <c r="AI32" s="3"/>
      <c r="AJ32" s="3"/>
    </row>
    <row r="33" spans="1:36" customFormat="1" x14ac:dyDescent="0.25">
      <c r="A33" s="68"/>
      <c r="B33" s="35" t="s">
        <v>135</v>
      </c>
      <c r="C33" s="36"/>
      <c r="D33" s="21"/>
      <c r="E33" s="36"/>
      <c r="F33" s="32"/>
      <c r="G33" s="32"/>
      <c r="H33" s="32"/>
      <c r="I33" s="33"/>
      <c r="J33" s="33"/>
      <c r="K33" s="33"/>
      <c r="L33" s="33" t="s">
        <v>42</v>
      </c>
      <c r="M33" s="33"/>
      <c r="Q33" s="3"/>
      <c r="R33" s="3"/>
      <c r="S33" s="3"/>
      <c r="T33" s="3"/>
      <c r="U33" s="3"/>
      <c r="V33" s="3"/>
      <c r="W33" s="3"/>
      <c r="X33" s="3"/>
      <c r="Y33" s="3"/>
      <c r="Z33" s="3"/>
      <c r="AA33" s="3"/>
      <c r="AB33" s="3"/>
      <c r="AC33" s="3"/>
      <c r="AD33" s="3"/>
      <c r="AE33" s="3"/>
      <c r="AF33" s="3"/>
      <c r="AG33" s="3"/>
      <c r="AH33" s="3"/>
      <c r="AI33" s="3"/>
      <c r="AJ33" s="3"/>
    </row>
    <row r="34" spans="1:36" customFormat="1" x14ac:dyDescent="0.25">
      <c r="A34" s="68"/>
      <c r="B34" s="35" t="s">
        <v>100</v>
      </c>
      <c r="C34" s="36"/>
      <c r="D34" s="91">
        <f>D29*IF(AND(D32=0,D33=0),150000,(D32+D33))</f>
        <v>0</v>
      </c>
      <c r="E34" s="36" t="s">
        <v>43</v>
      </c>
      <c r="F34" s="32"/>
      <c r="G34" s="32"/>
      <c r="H34" s="32"/>
      <c r="I34" s="33"/>
      <c r="J34" s="33"/>
      <c r="K34" s="33"/>
      <c r="L34" s="33"/>
      <c r="M34" s="33"/>
      <c r="Q34" s="3"/>
      <c r="R34" s="3"/>
      <c r="S34" s="3"/>
      <c r="T34" s="3"/>
      <c r="U34" s="3"/>
      <c r="V34" s="3"/>
      <c r="W34" s="3"/>
      <c r="X34" s="3"/>
      <c r="Y34" s="3"/>
      <c r="Z34" s="3"/>
      <c r="AA34" s="3"/>
      <c r="AB34" s="3"/>
      <c r="AC34" s="3"/>
      <c r="AD34" s="3"/>
      <c r="AE34" s="3"/>
      <c r="AF34" s="3"/>
      <c r="AG34" s="3"/>
      <c r="AH34" s="3"/>
      <c r="AI34" s="3"/>
      <c r="AJ34" s="3"/>
    </row>
    <row r="35" spans="1:36" customFormat="1" x14ac:dyDescent="0.25">
      <c r="A35" s="68"/>
      <c r="B35" s="74"/>
      <c r="C35" s="65"/>
      <c r="D35" s="66"/>
      <c r="E35" s="66"/>
      <c r="F35" s="66"/>
      <c r="G35" s="66"/>
      <c r="H35" s="66"/>
      <c r="I35" s="65"/>
      <c r="J35" s="65"/>
      <c r="K35" s="65"/>
      <c r="L35" s="65"/>
      <c r="M35" s="33"/>
      <c r="Q35" s="3"/>
      <c r="R35" s="3"/>
      <c r="S35" s="3"/>
      <c r="T35" s="3"/>
      <c r="U35" s="3"/>
      <c r="V35" s="3"/>
      <c r="W35" s="3"/>
      <c r="X35" s="3"/>
      <c r="Y35" s="3"/>
      <c r="Z35" s="3"/>
      <c r="AA35" s="3"/>
      <c r="AB35" s="3"/>
      <c r="AC35" s="3"/>
      <c r="AD35" s="3"/>
      <c r="AE35" s="3"/>
      <c r="AF35" s="3"/>
      <c r="AG35" s="3"/>
      <c r="AH35" s="3"/>
      <c r="AI35" s="3"/>
      <c r="AJ35" s="3"/>
    </row>
    <row r="36" spans="1:36" x14ac:dyDescent="0.25">
      <c r="B36" s="35"/>
      <c r="C36" s="33"/>
      <c r="D36" s="32"/>
      <c r="E36" s="32"/>
      <c r="F36" s="32"/>
      <c r="G36" s="32"/>
      <c r="H36" s="32"/>
      <c r="I36" s="33"/>
      <c r="J36" s="33"/>
      <c r="K36" s="33"/>
      <c r="L36" s="33"/>
      <c r="M36" s="33"/>
      <c r="Q36" s="33"/>
      <c r="R36" s="33"/>
      <c r="S36" s="33"/>
      <c r="T36" s="33"/>
      <c r="U36" s="33"/>
      <c r="V36" s="33"/>
      <c r="W36" s="33"/>
      <c r="X36" s="33"/>
      <c r="Y36" s="33"/>
      <c r="Z36" s="33"/>
      <c r="AA36" s="33"/>
      <c r="AB36" s="33"/>
      <c r="AC36" s="33"/>
      <c r="AD36" s="33"/>
      <c r="AE36" s="33"/>
      <c r="AF36" s="33"/>
      <c r="AG36" s="33"/>
      <c r="AH36" s="33"/>
      <c r="AI36" s="33"/>
      <c r="AJ36" s="33"/>
    </row>
    <row r="37" spans="1:36" customFormat="1" x14ac:dyDescent="0.25">
      <c r="A37" s="80"/>
      <c r="B37" s="24" t="s">
        <v>49</v>
      </c>
      <c r="C37" s="24"/>
      <c r="D37" s="25"/>
      <c r="E37" s="25"/>
      <c r="F37" s="25"/>
      <c r="G37" s="25"/>
      <c r="H37" s="25"/>
      <c r="I37" s="25"/>
      <c r="J37" s="25"/>
      <c r="K37" s="25"/>
      <c r="L37" s="26"/>
      <c r="M37" s="33"/>
      <c r="Q37" s="3"/>
      <c r="R37" s="3"/>
      <c r="S37" s="3"/>
      <c r="T37" s="3"/>
      <c r="U37" s="3"/>
      <c r="V37" s="3"/>
      <c r="W37" s="3"/>
      <c r="X37" s="3"/>
      <c r="Y37" s="3"/>
      <c r="Z37" s="3"/>
      <c r="AA37" s="3"/>
      <c r="AB37" s="3"/>
      <c r="AC37" s="3"/>
      <c r="AD37" s="3"/>
      <c r="AE37" s="3"/>
      <c r="AF37" s="3"/>
      <c r="AG37" s="3"/>
      <c r="AH37" s="3"/>
      <c r="AI37" s="3"/>
      <c r="AJ37" s="3"/>
    </row>
    <row r="38" spans="1:36" x14ac:dyDescent="0.25">
      <c r="B38" s="33"/>
      <c r="C38" s="33"/>
      <c r="D38" s="32"/>
      <c r="E38" s="32"/>
      <c r="F38" s="32"/>
      <c r="G38" s="32"/>
      <c r="H38" s="32"/>
      <c r="I38" s="33"/>
      <c r="J38" s="33"/>
      <c r="K38" s="33"/>
      <c r="L38" s="33"/>
      <c r="M38" s="33"/>
      <c r="Q38" s="33"/>
      <c r="R38" s="33"/>
      <c r="S38" s="33"/>
      <c r="T38" s="33"/>
      <c r="U38" s="33"/>
      <c r="V38" s="33"/>
      <c r="W38" s="33"/>
      <c r="X38" s="33"/>
      <c r="Y38" s="33"/>
      <c r="Z38" s="33"/>
      <c r="AA38" s="33"/>
      <c r="AB38" s="33"/>
      <c r="AC38" s="33"/>
      <c r="AD38" s="33"/>
      <c r="AE38" s="33"/>
      <c r="AF38" s="33"/>
      <c r="AG38" s="33"/>
      <c r="AH38" s="33"/>
      <c r="AI38" s="33"/>
      <c r="AJ38" s="33"/>
    </row>
    <row r="39" spans="1:36" customFormat="1" x14ac:dyDescent="0.25">
      <c r="A39" s="69"/>
      <c r="B39" s="62" t="s">
        <v>44</v>
      </c>
      <c r="C39" s="62"/>
      <c r="D39" s="63"/>
      <c r="E39" s="63"/>
      <c r="F39" s="63"/>
      <c r="G39" s="63"/>
      <c r="H39" s="63"/>
      <c r="I39" s="63"/>
      <c r="J39" s="63"/>
      <c r="K39" s="63"/>
      <c r="L39" s="63"/>
      <c r="M39" s="33"/>
      <c r="Q39" s="3"/>
      <c r="R39" s="3"/>
      <c r="S39" s="3"/>
      <c r="T39" s="3"/>
      <c r="U39" s="3"/>
      <c r="V39" s="3"/>
      <c r="W39" s="3"/>
      <c r="X39" s="3"/>
      <c r="Y39" s="3"/>
      <c r="Z39" s="3"/>
      <c r="AA39" s="3"/>
      <c r="AB39" s="3"/>
      <c r="AC39" s="3"/>
      <c r="AD39" s="3"/>
      <c r="AE39" s="3"/>
      <c r="AF39" s="3"/>
      <c r="AG39" s="3"/>
      <c r="AH39" s="3"/>
      <c r="AI39" s="3"/>
      <c r="AJ39" s="3"/>
    </row>
    <row r="40" spans="1:36" customFormat="1" x14ac:dyDescent="0.25">
      <c r="A40" s="69"/>
      <c r="B40" s="35"/>
      <c r="C40" s="33"/>
      <c r="D40" s="32"/>
      <c r="E40" s="32"/>
      <c r="F40" s="32"/>
      <c r="G40" s="32"/>
      <c r="H40" s="32"/>
      <c r="I40" s="33"/>
      <c r="J40" s="33"/>
      <c r="K40" s="33"/>
      <c r="L40" s="33"/>
      <c r="M40" s="33"/>
      <c r="Q40" s="3"/>
      <c r="R40" s="3"/>
      <c r="S40" s="3"/>
      <c r="T40" s="3"/>
      <c r="U40" s="3"/>
      <c r="V40" s="3"/>
      <c r="W40" s="3"/>
      <c r="X40" s="3"/>
      <c r="Y40" s="3"/>
      <c r="Z40" s="3"/>
      <c r="AA40" s="3"/>
      <c r="AB40" s="3"/>
      <c r="AC40" s="3"/>
      <c r="AD40" s="3"/>
      <c r="AE40" s="3"/>
      <c r="AF40" s="3"/>
      <c r="AG40" s="3"/>
      <c r="AH40" s="3"/>
      <c r="AI40" s="3"/>
      <c r="AJ40" s="3"/>
    </row>
    <row r="41" spans="1:36" customFormat="1" x14ac:dyDescent="0.25">
      <c r="A41" s="69"/>
      <c r="B41" s="37" t="s">
        <v>45</v>
      </c>
      <c r="C41" s="33"/>
      <c r="D41" s="23"/>
      <c r="E41" s="33" t="s">
        <v>46</v>
      </c>
      <c r="F41" s="32"/>
      <c r="G41" s="32"/>
      <c r="H41" s="32"/>
      <c r="I41" s="33"/>
      <c r="J41" s="33"/>
      <c r="K41" s="33"/>
      <c r="L41" s="33"/>
      <c r="M41" s="33"/>
      <c r="Q41" s="3"/>
      <c r="R41" s="3"/>
      <c r="S41" s="3"/>
      <c r="T41" s="3"/>
      <c r="U41" s="3"/>
      <c r="V41" s="3"/>
      <c r="W41" s="3"/>
      <c r="X41" s="3"/>
      <c r="Y41" s="3"/>
      <c r="Z41" s="3"/>
      <c r="AA41" s="3"/>
      <c r="AB41" s="3"/>
      <c r="AC41" s="3"/>
      <c r="AD41" s="3"/>
      <c r="AE41" s="3"/>
      <c r="AF41" s="3"/>
      <c r="AG41" s="3"/>
      <c r="AH41" s="3"/>
      <c r="AI41" s="3"/>
      <c r="AJ41" s="3"/>
    </row>
    <row r="42" spans="1:36" x14ac:dyDescent="0.25">
      <c r="A42" s="69"/>
      <c r="B42" s="35"/>
      <c r="C42" s="33"/>
      <c r="D42" s="32"/>
      <c r="E42" s="32"/>
      <c r="F42" s="32"/>
      <c r="G42" s="32"/>
      <c r="H42" s="32"/>
      <c r="I42" s="33"/>
      <c r="J42" s="33"/>
      <c r="K42" s="33"/>
      <c r="L42" s="33"/>
      <c r="M42" s="33"/>
      <c r="Q42" s="33"/>
      <c r="R42" s="33"/>
      <c r="S42" s="33"/>
      <c r="T42" s="33"/>
      <c r="U42" s="33"/>
      <c r="V42" s="33"/>
      <c r="W42" s="33"/>
      <c r="X42" s="33"/>
      <c r="Y42" s="33"/>
      <c r="Z42" s="33"/>
      <c r="AA42" s="33"/>
      <c r="AB42" s="33"/>
      <c r="AC42" s="33"/>
      <c r="AD42" s="33"/>
      <c r="AE42" s="33"/>
      <c r="AF42" s="33"/>
      <c r="AG42" s="33"/>
      <c r="AH42" s="33"/>
      <c r="AI42" s="33"/>
      <c r="AJ42" s="33"/>
    </row>
    <row r="43" spans="1:36" x14ac:dyDescent="0.25">
      <c r="A43" s="69"/>
      <c r="B43" s="37" t="s">
        <v>159</v>
      </c>
      <c r="C43" s="33"/>
      <c r="D43" s="32"/>
      <c r="E43" s="32"/>
      <c r="F43" s="32"/>
      <c r="G43" s="44"/>
      <c r="H43" s="44" t="s">
        <v>60</v>
      </c>
      <c r="I43" s="33"/>
      <c r="J43" s="33"/>
      <c r="K43" s="33"/>
      <c r="L43" s="33"/>
      <c r="M43" s="33"/>
      <c r="Q43" s="33"/>
      <c r="R43" s="33"/>
      <c r="S43" s="33"/>
      <c r="T43" s="33"/>
      <c r="U43" s="33"/>
      <c r="V43" s="33"/>
      <c r="W43" s="33"/>
      <c r="X43" s="33"/>
      <c r="Y43" s="33"/>
      <c r="Z43" s="33"/>
      <c r="AA43" s="33"/>
      <c r="AB43" s="33"/>
      <c r="AC43" s="33"/>
      <c r="AD43" s="33"/>
      <c r="AE43" s="33"/>
      <c r="AF43" s="33"/>
      <c r="AG43" s="33"/>
      <c r="AH43" s="33"/>
      <c r="AI43" s="33"/>
      <c r="AJ43" s="33"/>
    </row>
    <row r="44" spans="1:36" customFormat="1" x14ac:dyDescent="0.25">
      <c r="A44" s="69"/>
      <c r="B44" s="35" t="s">
        <v>50</v>
      </c>
      <c r="C44" s="35"/>
      <c r="D44" s="23"/>
      <c r="E44" s="33" t="s">
        <v>54</v>
      </c>
      <c r="F44" s="32"/>
      <c r="G44" s="32"/>
      <c r="H44" s="92">
        <f>D44*$D$12</f>
        <v>0</v>
      </c>
      <c r="I44" s="33"/>
      <c r="J44" s="33"/>
      <c r="K44" s="33"/>
      <c r="L44" s="33" t="s">
        <v>139</v>
      </c>
      <c r="M44" s="33"/>
      <c r="Q44" s="3"/>
      <c r="R44" s="3"/>
      <c r="S44" s="3"/>
      <c r="T44" s="3"/>
      <c r="U44" s="3"/>
      <c r="V44" s="3"/>
      <c r="W44" s="3"/>
      <c r="X44" s="3"/>
      <c r="Y44" s="3"/>
      <c r="Z44" s="3"/>
      <c r="AA44" s="3"/>
      <c r="AB44" s="3"/>
      <c r="AC44" s="3"/>
      <c r="AD44" s="3"/>
      <c r="AE44" s="3"/>
      <c r="AF44" s="3"/>
      <c r="AG44" s="3"/>
      <c r="AH44" s="3"/>
      <c r="AI44" s="3"/>
      <c r="AJ44" s="3"/>
    </row>
    <row r="45" spans="1:36" customFormat="1" x14ac:dyDescent="0.25">
      <c r="A45" s="69"/>
      <c r="B45" s="35" t="s">
        <v>160</v>
      </c>
      <c r="C45" s="35"/>
      <c r="D45" s="23"/>
      <c r="E45" s="33" t="s">
        <v>54</v>
      </c>
      <c r="F45" s="32"/>
      <c r="G45" s="32"/>
      <c r="H45" s="92">
        <f>D45*$D$12</f>
        <v>0</v>
      </c>
      <c r="I45" s="33"/>
      <c r="J45" s="33"/>
      <c r="K45" s="33"/>
      <c r="L45" s="33" t="s">
        <v>139</v>
      </c>
      <c r="M45" s="33"/>
      <c r="Q45" s="3"/>
      <c r="R45" s="3"/>
      <c r="S45" s="3"/>
      <c r="T45" s="3"/>
      <c r="U45" s="3"/>
      <c r="V45" s="3"/>
      <c r="W45" s="3"/>
      <c r="X45" s="3"/>
      <c r="Y45" s="3"/>
      <c r="Z45" s="3"/>
      <c r="AA45" s="3"/>
      <c r="AB45" s="3"/>
      <c r="AC45" s="3"/>
      <c r="AD45" s="3"/>
      <c r="AE45" s="3"/>
      <c r="AF45" s="3"/>
      <c r="AG45" s="3"/>
      <c r="AH45" s="3"/>
      <c r="AI45" s="3"/>
      <c r="AJ45" s="3"/>
    </row>
    <row r="46" spans="1:36" customFormat="1" x14ac:dyDescent="0.25">
      <c r="A46" s="69"/>
      <c r="B46" s="35" t="s">
        <v>52</v>
      </c>
      <c r="C46" s="35"/>
      <c r="D46" s="21"/>
      <c r="E46" s="33" t="s">
        <v>128</v>
      </c>
      <c r="F46" s="32"/>
      <c r="G46" s="32"/>
      <c r="H46" s="92">
        <f>D46</f>
        <v>0</v>
      </c>
      <c r="I46" s="33"/>
      <c r="J46" s="33"/>
      <c r="K46" s="33"/>
      <c r="L46" s="33"/>
      <c r="M46" s="33"/>
      <c r="Q46" s="3"/>
      <c r="R46" s="3"/>
      <c r="S46" s="3"/>
      <c r="T46" s="3"/>
      <c r="U46" s="3"/>
      <c r="V46" s="3"/>
      <c r="W46" s="3"/>
      <c r="X46" s="3"/>
      <c r="Y46" s="3"/>
      <c r="Z46" s="3"/>
      <c r="AA46" s="3"/>
      <c r="AB46" s="3"/>
      <c r="AC46" s="3"/>
      <c r="AD46" s="3"/>
      <c r="AE46" s="3"/>
      <c r="AF46" s="3"/>
      <c r="AG46" s="3"/>
      <c r="AH46" s="3"/>
      <c r="AI46" s="3"/>
      <c r="AJ46" s="3"/>
    </row>
    <row r="47" spans="1:36" customFormat="1" x14ac:dyDescent="0.25">
      <c r="A47" s="69"/>
      <c r="B47" s="35"/>
      <c r="C47" s="33"/>
      <c r="D47" s="32"/>
      <c r="E47" s="33"/>
      <c r="F47" s="42"/>
      <c r="G47" s="32"/>
      <c r="H47" s="51"/>
      <c r="I47" s="33"/>
      <c r="J47" s="33"/>
      <c r="K47" s="33"/>
      <c r="L47" s="33"/>
      <c r="M47" s="33"/>
      <c r="Q47" s="3"/>
      <c r="R47" s="3"/>
      <c r="S47" s="3"/>
      <c r="T47" s="3"/>
      <c r="U47" s="3"/>
      <c r="V47" s="3"/>
      <c r="W47" s="3"/>
      <c r="X47" s="3"/>
      <c r="Y47" s="3"/>
      <c r="Z47" s="3"/>
      <c r="AA47" s="3"/>
      <c r="AB47" s="3"/>
      <c r="AC47" s="3"/>
      <c r="AD47" s="3"/>
      <c r="AE47" s="3"/>
      <c r="AF47" s="3"/>
      <c r="AG47" s="3"/>
      <c r="AH47" s="3"/>
      <c r="AI47" s="3"/>
      <c r="AJ47" s="3"/>
    </row>
    <row r="48" spans="1:36" customFormat="1" x14ac:dyDescent="0.25">
      <c r="A48" s="69"/>
      <c r="B48" s="41" t="s">
        <v>53</v>
      </c>
      <c r="C48" s="34"/>
      <c r="D48" s="44"/>
      <c r="E48" s="33"/>
      <c r="F48" s="42"/>
      <c r="G48" s="32"/>
      <c r="H48" s="51"/>
      <c r="I48" s="33"/>
      <c r="J48" s="33"/>
      <c r="K48" s="33"/>
      <c r="L48" s="33"/>
      <c r="M48" s="33"/>
      <c r="Q48" s="3"/>
      <c r="R48" s="3"/>
      <c r="S48" s="3"/>
      <c r="T48" s="3"/>
      <c r="U48" s="3"/>
      <c r="V48" s="3"/>
      <c r="W48" s="3"/>
      <c r="X48" s="3"/>
      <c r="Y48" s="3"/>
      <c r="Z48" s="3"/>
      <c r="AA48" s="3"/>
      <c r="AB48" s="3"/>
      <c r="AC48" s="3"/>
      <c r="AD48" s="3"/>
      <c r="AE48" s="3"/>
      <c r="AF48" s="3"/>
      <c r="AG48" s="3"/>
      <c r="AH48" s="3"/>
      <c r="AI48" s="3"/>
      <c r="AJ48" s="3"/>
    </row>
    <row r="49" spans="1:36" customFormat="1" x14ac:dyDescent="0.25">
      <c r="A49" s="69"/>
      <c r="B49" s="35" t="s">
        <v>68</v>
      </c>
      <c r="C49" s="35"/>
      <c r="D49" s="23"/>
      <c r="E49" s="33" t="s">
        <v>54</v>
      </c>
      <c r="F49" s="42"/>
      <c r="G49" s="32"/>
      <c r="H49" s="92">
        <f>D49*$D$11</f>
        <v>0</v>
      </c>
      <c r="I49" s="33"/>
      <c r="J49" s="33"/>
      <c r="K49" s="33"/>
      <c r="L49" s="33" t="s">
        <v>161</v>
      </c>
      <c r="M49" s="33"/>
      <c r="Q49" s="3"/>
      <c r="R49" s="3"/>
      <c r="S49" s="3"/>
      <c r="T49" s="3"/>
      <c r="U49" s="3"/>
      <c r="V49" s="3"/>
      <c r="W49" s="3"/>
      <c r="X49" s="3"/>
      <c r="Y49" s="3"/>
      <c r="Z49" s="3"/>
      <c r="AA49" s="3"/>
      <c r="AB49" s="3"/>
      <c r="AC49" s="3"/>
      <c r="AD49" s="3"/>
      <c r="AE49" s="3"/>
      <c r="AF49" s="3"/>
      <c r="AG49" s="3"/>
      <c r="AH49" s="3"/>
      <c r="AI49" s="3"/>
      <c r="AJ49" s="3"/>
    </row>
    <row r="50" spans="1:36" customFormat="1" ht="15.75" thickBot="1" x14ac:dyDescent="0.3">
      <c r="A50" s="69"/>
      <c r="B50" s="33"/>
      <c r="C50" s="33"/>
      <c r="D50" s="32"/>
      <c r="E50" s="32"/>
      <c r="F50" s="45"/>
      <c r="G50" s="45"/>
      <c r="H50" s="28"/>
      <c r="I50" s="46" t="s">
        <v>2</v>
      </c>
      <c r="J50" s="10"/>
      <c r="K50" s="10"/>
      <c r="L50" s="33"/>
      <c r="M50" s="10"/>
    </row>
    <row r="51" spans="1:36" customFormat="1" x14ac:dyDescent="0.25">
      <c r="A51" s="69"/>
      <c r="B51" s="37" t="s">
        <v>138</v>
      </c>
      <c r="C51" s="154" t="s">
        <v>3</v>
      </c>
      <c r="D51" s="154"/>
      <c r="E51" s="154"/>
      <c r="F51" s="154"/>
      <c r="G51" s="159"/>
      <c r="H51" s="93">
        <f>SUM(H44:H49)</f>
        <v>0</v>
      </c>
      <c r="I51" s="47"/>
      <c r="J51" s="10"/>
      <c r="K51" s="10"/>
      <c r="L51" s="33"/>
      <c r="M51" s="10"/>
    </row>
    <row r="52" spans="1:36" customFormat="1" x14ac:dyDescent="0.25">
      <c r="A52" s="69"/>
      <c r="B52" s="35"/>
      <c r="C52" s="33"/>
      <c r="D52" s="32"/>
      <c r="E52" s="33"/>
      <c r="F52" s="42"/>
      <c r="G52" s="42"/>
      <c r="H52" s="42"/>
      <c r="I52" s="43"/>
      <c r="J52" s="33"/>
      <c r="K52" s="33"/>
      <c r="L52" s="33"/>
      <c r="M52" s="33"/>
      <c r="Q52" s="3"/>
      <c r="R52" s="3"/>
      <c r="S52" s="3"/>
      <c r="T52" s="3"/>
      <c r="U52" s="3"/>
      <c r="V52" s="3"/>
      <c r="W52" s="3"/>
      <c r="X52" s="3"/>
      <c r="Y52" s="3"/>
      <c r="Z52" s="3"/>
      <c r="AA52" s="3"/>
      <c r="AB52" s="3"/>
      <c r="AC52" s="3"/>
      <c r="AD52" s="3"/>
      <c r="AE52" s="3"/>
      <c r="AF52" s="3"/>
      <c r="AG52" s="3"/>
      <c r="AH52" s="3"/>
      <c r="AI52" s="3"/>
      <c r="AJ52" s="3"/>
    </row>
    <row r="53" spans="1:36" customFormat="1" x14ac:dyDescent="0.25">
      <c r="A53" s="69"/>
      <c r="B53" s="37" t="s">
        <v>96</v>
      </c>
      <c r="C53" s="34"/>
      <c r="D53" s="44"/>
      <c r="E53" s="33"/>
      <c r="F53" s="42"/>
      <c r="G53" s="42"/>
      <c r="H53" s="42"/>
      <c r="I53" s="43"/>
      <c r="J53" s="33"/>
      <c r="K53" s="33"/>
      <c r="L53" s="33"/>
      <c r="M53" s="33"/>
      <c r="Q53" s="3"/>
      <c r="R53" s="3"/>
      <c r="S53" s="3"/>
      <c r="T53" s="3"/>
      <c r="U53" s="3"/>
      <c r="V53" s="3"/>
      <c r="W53" s="3"/>
      <c r="X53" s="3"/>
      <c r="Y53" s="3"/>
      <c r="Z53" s="3"/>
      <c r="AA53" s="3"/>
      <c r="AB53" s="3"/>
      <c r="AC53" s="3"/>
      <c r="AD53" s="3"/>
      <c r="AE53" s="3"/>
      <c r="AF53" s="3"/>
      <c r="AG53" s="3"/>
      <c r="AH53" s="3"/>
      <c r="AI53" s="3"/>
      <c r="AJ53" s="3"/>
    </row>
    <row r="54" spans="1:36" customFormat="1" x14ac:dyDescent="0.25">
      <c r="A54" s="69"/>
      <c r="B54" s="35" t="s">
        <v>62</v>
      </c>
      <c r="C54" s="35"/>
      <c r="D54" s="21"/>
      <c r="E54" s="33" t="s">
        <v>63</v>
      </c>
      <c r="F54" s="42"/>
      <c r="G54" s="42"/>
      <c r="H54" s="90">
        <f>$D$54*$D$55</f>
        <v>0</v>
      </c>
      <c r="I54" s="43"/>
      <c r="J54" s="33"/>
      <c r="K54" s="33"/>
      <c r="L54" s="33"/>
      <c r="M54" s="33"/>
      <c r="Q54" s="3"/>
      <c r="R54" s="3"/>
      <c r="S54" s="3"/>
      <c r="T54" s="3"/>
      <c r="U54" s="3"/>
      <c r="V54" s="3"/>
      <c r="W54" s="3"/>
      <c r="X54" s="3"/>
      <c r="Y54" s="3"/>
      <c r="Z54" s="3"/>
      <c r="AA54" s="3"/>
      <c r="AB54" s="3"/>
      <c r="AC54" s="3"/>
      <c r="AD54" s="3"/>
      <c r="AE54" s="3"/>
      <c r="AF54" s="3"/>
      <c r="AG54" s="3"/>
      <c r="AH54" s="3"/>
      <c r="AI54" s="3"/>
      <c r="AJ54" s="3"/>
    </row>
    <row r="55" spans="1:36" customFormat="1" x14ac:dyDescent="0.25">
      <c r="A55" s="69"/>
      <c r="B55" s="35" t="s">
        <v>64</v>
      </c>
      <c r="C55" s="35"/>
      <c r="D55" s="23"/>
      <c r="E55" s="32"/>
      <c r="F55" s="45"/>
      <c r="G55" s="45"/>
      <c r="H55" s="45"/>
      <c r="I55" s="43"/>
      <c r="J55" s="33"/>
      <c r="K55" s="33"/>
      <c r="L55" s="33"/>
      <c r="M55" s="33"/>
      <c r="Q55" s="3"/>
      <c r="R55" s="3"/>
      <c r="S55" s="3"/>
      <c r="T55" s="3"/>
      <c r="U55" s="3"/>
      <c r="V55" s="3"/>
      <c r="W55" s="3"/>
      <c r="X55" s="3"/>
      <c r="Y55" s="3"/>
      <c r="Z55" s="3"/>
      <c r="AA55" s="3"/>
      <c r="AB55" s="3"/>
      <c r="AC55" s="3"/>
      <c r="AD55" s="3"/>
      <c r="AE55" s="3"/>
      <c r="AF55" s="3"/>
      <c r="AG55" s="3"/>
      <c r="AH55" s="3"/>
      <c r="AI55" s="3"/>
      <c r="AJ55" s="3"/>
    </row>
    <row r="56" spans="1:36" customFormat="1" ht="15.75" thickBot="1" x14ac:dyDescent="0.3">
      <c r="A56" s="69"/>
      <c r="B56" s="35"/>
      <c r="C56" s="33"/>
      <c r="D56" s="32"/>
      <c r="E56" s="32"/>
      <c r="F56" s="45"/>
      <c r="G56" s="45"/>
      <c r="H56" s="52"/>
      <c r="I56" s="48"/>
      <c r="J56" s="49" t="s">
        <v>2</v>
      </c>
      <c r="K56" s="33"/>
      <c r="L56" s="33"/>
      <c r="M56" s="33"/>
      <c r="Q56" s="3"/>
      <c r="R56" s="3"/>
      <c r="S56" s="3"/>
      <c r="T56" s="3"/>
      <c r="U56" s="3"/>
      <c r="V56" s="3"/>
      <c r="W56" s="3"/>
      <c r="X56" s="3"/>
      <c r="Y56" s="3"/>
      <c r="Z56" s="3"/>
      <c r="AA56" s="3"/>
      <c r="AB56" s="3"/>
      <c r="AC56" s="3"/>
      <c r="AD56" s="3"/>
      <c r="AE56" s="3"/>
      <c r="AF56" s="3"/>
      <c r="AG56" s="3"/>
      <c r="AH56" s="3"/>
      <c r="AI56" s="3"/>
      <c r="AJ56" s="3"/>
    </row>
    <row r="57" spans="1:36" customFormat="1" x14ac:dyDescent="0.25">
      <c r="A57" s="69"/>
      <c r="B57" s="16" t="s">
        <v>65</v>
      </c>
      <c r="C57" s="160" t="s">
        <v>3</v>
      </c>
      <c r="D57" s="160"/>
      <c r="E57" s="160"/>
      <c r="F57" s="160"/>
      <c r="G57" s="161"/>
      <c r="H57" s="94">
        <f>SUM(H51,H54)</f>
        <v>0</v>
      </c>
      <c r="I57" s="33"/>
      <c r="J57" s="33"/>
      <c r="K57" s="10"/>
      <c r="L57" s="33"/>
      <c r="M57" s="33"/>
      <c r="Q57" s="3"/>
      <c r="R57" s="3"/>
      <c r="S57" s="3"/>
      <c r="T57" s="3"/>
      <c r="U57" s="3"/>
      <c r="V57" s="3"/>
      <c r="W57" s="3"/>
      <c r="X57" s="3"/>
      <c r="Y57" s="3"/>
      <c r="Z57" s="3"/>
      <c r="AA57" s="3"/>
      <c r="AB57" s="3"/>
      <c r="AC57" s="3"/>
      <c r="AD57" s="3"/>
      <c r="AE57" s="3"/>
      <c r="AF57" s="3"/>
      <c r="AG57" s="3"/>
      <c r="AH57" s="3"/>
      <c r="AI57" s="3"/>
      <c r="AJ57" s="3"/>
    </row>
    <row r="58" spans="1:36" customFormat="1" x14ac:dyDescent="0.25">
      <c r="A58" s="69"/>
      <c r="B58" s="35"/>
      <c r="C58" s="33"/>
      <c r="D58" s="32"/>
      <c r="E58" s="32"/>
      <c r="F58" s="45"/>
      <c r="G58" s="45"/>
      <c r="H58" s="45"/>
      <c r="I58" s="33"/>
      <c r="J58" s="33"/>
      <c r="K58" s="33"/>
      <c r="L58" s="33"/>
      <c r="M58" s="33"/>
      <c r="Q58" s="3"/>
      <c r="R58" s="3"/>
      <c r="S58" s="3"/>
      <c r="T58" s="3"/>
      <c r="U58" s="3"/>
      <c r="V58" s="3"/>
      <c r="W58" s="3"/>
      <c r="X58" s="3"/>
      <c r="Y58" s="3"/>
      <c r="Z58" s="3"/>
      <c r="AA58" s="3"/>
      <c r="AB58" s="3"/>
      <c r="AC58" s="3"/>
      <c r="AD58" s="3"/>
      <c r="AE58" s="3"/>
      <c r="AF58" s="3"/>
      <c r="AG58" s="3"/>
      <c r="AH58" s="3"/>
      <c r="AI58" s="3"/>
      <c r="AJ58" s="3"/>
    </row>
    <row r="59" spans="1:36" customFormat="1" ht="15.75" thickBot="1" x14ac:dyDescent="0.3">
      <c r="A59" s="69"/>
      <c r="B59" s="37" t="s">
        <v>66</v>
      </c>
      <c r="C59" s="35"/>
      <c r="D59" s="32"/>
      <c r="E59" s="32"/>
      <c r="F59" s="42"/>
      <c r="G59" s="42"/>
      <c r="H59" s="42"/>
      <c r="I59" s="33"/>
      <c r="J59" s="33"/>
      <c r="K59" s="33"/>
      <c r="L59" s="33"/>
      <c r="M59" s="33"/>
      <c r="Q59" s="3"/>
      <c r="R59" s="3"/>
      <c r="S59" s="3"/>
      <c r="T59" s="3"/>
      <c r="U59" s="3"/>
      <c r="V59" s="3"/>
      <c r="W59" s="3"/>
      <c r="X59" s="3"/>
      <c r="Y59" s="3"/>
      <c r="Z59" s="3"/>
      <c r="AA59" s="3"/>
      <c r="AB59" s="3"/>
      <c r="AC59" s="3"/>
      <c r="AD59" s="3"/>
      <c r="AE59" s="3"/>
      <c r="AF59" s="3"/>
      <c r="AG59" s="3"/>
      <c r="AH59" s="3"/>
      <c r="AI59" s="3"/>
      <c r="AJ59" s="3"/>
    </row>
    <row r="60" spans="1:36" customFormat="1" x14ac:dyDescent="0.25">
      <c r="A60" s="69"/>
      <c r="B60" s="35" t="s">
        <v>67</v>
      </c>
      <c r="C60" s="160" t="s">
        <v>3</v>
      </c>
      <c r="D60" s="160"/>
      <c r="E60" s="160"/>
      <c r="F60" s="160"/>
      <c r="G60" s="161"/>
      <c r="H60" s="90" t="e">
        <f>H57/$D$41</f>
        <v>#DIV/0!</v>
      </c>
      <c r="I60" s="84"/>
      <c r="J60" s="55"/>
      <c r="K60" s="33"/>
      <c r="L60" s="36" t="str">
        <f>_xlfn.CONCAT("€",H57," (=investissements totaux) divisé par la durée d'amortissement: ",D41," ans")</f>
        <v>€0 (=investissements totaux) divisé par la durée d'amortissement:  ans</v>
      </c>
      <c r="M60" s="33"/>
      <c r="Q60" s="3"/>
      <c r="R60" s="3"/>
      <c r="S60" s="3"/>
      <c r="T60" s="3"/>
      <c r="U60" s="3"/>
      <c r="V60" s="3"/>
      <c r="W60" s="3"/>
      <c r="X60" s="3"/>
      <c r="Y60" s="3"/>
      <c r="Z60" s="3"/>
      <c r="AA60" s="3"/>
      <c r="AB60" s="3"/>
      <c r="AC60" s="3"/>
      <c r="AD60" s="3"/>
      <c r="AE60" s="3"/>
      <c r="AF60" s="3"/>
      <c r="AG60" s="3"/>
      <c r="AH60" s="3"/>
      <c r="AI60" s="3"/>
      <c r="AJ60" s="3"/>
    </row>
    <row r="61" spans="1:36" customFormat="1" x14ac:dyDescent="0.25">
      <c r="A61" s="69"/>
      <c r="B61" s="35" t="s">
        <v>106</v>
      </c>
      <c r="C61" s="33"/>
      <c r="D61" s="21"/>
      <c r="E61" s="32"/>
      <c r="F61" s="45"/>
      <c r="G61" s="45"/>
      <c r="H61" s="90">
        <f>D61</f>
        <v>0</v>
      </c>
      <c r="I61" s="33"/>
      <c r="J61" s="43"/>
      <c r="K61" s="33"/>
      <c r="L61" s="33"/>
      <c r="M61" s="33"/>
      <c r="Q61" s="3"/>
      <c r="R61" s="3"/>
      <c r="S61" s="3"/>
      <c r="T61" s="3"/>
      <c r="U61" s="3"/>
      <c r="V61" s="3"/>
      <c r="W61" s="3"/>
      <c r="X61" s="3"/>
      <c r="Y61" s="3"/>
      <c r="Z61" s="3"/>
      <c r="AA61" s="3"/>
      <c r="AB61" s="3"/>
      <c r="AC61" s="3"/>
      <c r="AD61" s="3"/>
      <c r="AE61" s="3"/>
      <c r="AF61" s="3"/>
      <c r="AG61" s="3"/>
      <c r="AH61" s="3"/>
      <c r="AI61" s="3"/>
      <c r="AJ61" s="3"/>
    </row>
    <row r="62" spans="1:36" customFormat="1" ht="15.75" thickBot="1" x14ac:dyDescent="0.3">
      <c r="A62" s="69"/>
      <c r="B62" s="33"/>
      <c r="C62" s="33"/>
      <c r="D62" s="32"/>
      <c r="E62" s="32"/>
      <c r="F62" s="45"/>
      <c r="G62" s="45"/>
      <c r="H62" s="27"/>
      <c r="I62" s="50"/>
      <c r="J62" s="48"/>
      <c r="K62" s="49" t="s">
        <v>2</v>
      </c>
      <c r="L62" s="33"/>
      <c r="M62" s="33"/>
      <c r="Q62" s="3"/>
      <c r="R62" s="3"/>
      <c r="S62" s="3"/>
      <c r="T62" s="3"/>
      <c r="U62" s="3"/>
      <c r="V62" s="3"/>
      <c r="W62" s="3"/>
      <c r="X62" s="3"/>
      <c r="Y62" s="3"/>
      <c r="Z62" s="3"/>
      <c r="AA62" s="3"/>
      <c r="AB62" s="3"/>
      <c r="AC62" s="3"/>
      <c r="AD62" s="3"/>
      <c r="AE62" s="3"/>
      <c r="AF62" s="3"/>
      <c r="AG62" s="3"/>
      <c r="AH62" s="3"/>
      <c r="AI62" s="3"/>
      <c r="AJ62" s="3"/>
    </row>
    <row r="63" spans="1:36" customFormat="1" ht="15.75" thickBot="1" x14ac:dyDescent="0.3">
      <c r="A63" s="69"/>
      <c r="B63" s="30" t="s">
        <v>69</v>
      </c>
      <c r="C63" s="154" t="s">
        <v>3</v>
      </c>
      <c r="D63" s="154"/>
      <c r="E63" s="154"/>
      <c r="F63" s="154"/>
      <c r="G63" s="154"/>
      <c r="H63" s="95" t="e">
        <f>H60+H61</f>
        <v>#DIV/0!</v>
      </c>
      <c r="I63" s="33"/>
      <c r="J63" s="33"/>
      <c r="K63" s="33"/>
      <c r="L63" s="33" t="s">
        <v>163</v>
      </c>
      <c r="M63" s="33"/>
      <c r="Q63" s="3"/>
      <c r="R63" s="3"/>
      <c r="S63" s="3"/>
      <c r="T63" s="3"/>
      <c r="U63" s="3"/>
      <c r="V63" s="3"/>
      <c r="W63" s="3"/>
      <c r="X63" s="3"/>
      <c r="Y63" s="3"/>
      <c r="Z63" s="3"/>
      <c r="AA63" s="3"/>
      <c r="AB63" s="3"/>
      <c r="AC63" s="3"/>
      <c r="AD63" s="3"/>
      <c r="AE63" s="3"/>
      <c r="AF63" s="3"/>
      <c r="AG63" s="3"/>
      <c r="AH63" s="3"/>
      <c r="AI63" s="3"/>
      <c r="AJ63" s="3"/>
    </row>
    <row r="64" spans="1:36" customFormat="1" x14ac:dyDescent="0.25">
      <c r="A64" s="10"/>
      <c r="B64" s="33"/>
      <c r="C64" s="33"/>
      <c r="D64" s="32"/>
      <c r="E64" s="32"/>
      <c r="F64" s="32"/>
      <c r="G64" s="32"/>
      <c r="H64" s="32"/>
      <c r="I64" s="33"/>
      <c r="J64" s="33"/>
      <c r="K64" s="33"/>
      <c r="L64" s="33"/>
      <c r="M64" s="33"/>
      <c r="Q64" s="3"/>
      <c r="R64" s="3"/>
      <c r="S64" s="3"/>
      <c r="T64" s="3"/>
      <c r="U64" s="3"/>
      <c r="V64" s="3"/>
      <c r="W64" s="3"/>
      <c r="X64" s="3"/>
      <c r="Y64" s="3"/>
      <c r="Z64" s="3"/>
      <c r="AA64" s="3"/>
      <c r="AB64" s="3"/>
      <c r="AC64" s="3"/>
      <c r="AD64" s="3"/>
      <c r="AE64" s="3"/>
      <c r="AF64" s="3"/>
      <c r="AG64" s="3"/>
      <c r="AH64" s="3"/>
      <c r="AI64" s="3"/>
      <c r="AJ64" s="3"/>
    </row>
    <row r="65" spans="1:36" customFormat="1" x14ac:dyDescent="0.25">
      <c r="A65" s="70"/>
      <c r="B65" s="71" t="s">
        <v>71</v>
      </c>
      <c r="C65" s="71"/>
      <c r="D65" s="72"/>
      <c r="E65" s="72"/>
      <c r="F65" s="72"/>
      <c r="G65" s="72"/>
      <c r="H65" s="72"/>
      <c r="I65" s="72"/>
      <c r="J65" s="72"/>
      <c r="K65" s="72"/>
      <c r="L65" s="73"/>
      <c r="M65" s="33"/>
      <c r="Q65" s="3"/>
      <c r="R65" s="3"/>
      <c r="S65" s="3"/>
      <c r="T65" s="3"/>
      <c r="U65" s="3"/>
      <c r="V65" s="3"/>
      <c r="W65" s="3"/>
      <c r="X65" s="3"/>
      <c r="Y65" s="3"/>
      <c r="Z65" s="3"/>
      <c r="AA65" s="3"/>
      <c r="AB65" s="3"/>
      <c r="AC65" s="3"/>
      <c r="AD65" s="3"/>
      <c r="AE65" s="3"/>
      <c r="AF65" s="3"/>
      <c r="AG65" s="3"/>
      <c r="AH65" s="3"/>
      <c r="AI65" s="3"/>
      <c r="AJ65" s="3"/>
    </row>
    <row r="66" spans="1:36" customFormat="1" x14ac:dyDescent="0.25">
      <c r="A66" s="70"/>
      <c r="B66" s="35"/>
      <c r="C66" s="33"/>
      <c r="D66" s="32"/>
      <c r="E66" s="32"/>
      <c r="F66" s="32"/>
      <c r="G66" s="32"/>
      <c r="H66" s="32"/>
      <c r="I66" s="33"/>
      <c r="J66" s="33"/>
      <c r="K66" s="33"/>
      <c r="L66" s="33"/>
      <c r="M66" s="33"/>
      <c r="Q66" s="3"/>
      <c r="R66" s="3"/>
      <c r="S66" s="3"/>
      <c r="T66" s="3"/>
      <c r="U66" s="3"/>
      <c r="V66" s="3"/>
      <c r="W66" s="3"/>
      <c r="X66" s="3"/>
      <c r="Y66" s="3"/>
      <c r="Z66" s="3"/>
      <c r="AA66" s="3"/>
      <c r="AB66" s="3"/>
      <c r="AC66" s="3"/>
      <c r="AD66" s="3"/>
      <c r="AE66" s="3"/>
      <c r="AF66" s="3"/>
      <c r="AG66" s="3"/>
      <c r="AH66" s="3"/>
      <c r="AI66" s="3"/>
      <c r="AJ66" s="3"/>
    </row>
    <row r="67" spans="1:36" customFormat="1" x14ac:dyDescent="0.25">
      <c r="A67" s="70"/>
      <c r="B67" s="20" t="s">
        <v>70</v>
      </c>
      <c r="C67" s="6"/>
      <c r="D67" s="32"/>
      <c r="E67" s="32"/>
      <c r="F67" s="32"/>
      <c r="G67" s="32"/>
      <c r="H67" s="32"/>
      <c r="I67" s="32"/>
      <c r="J67" s="32"/>
      <c r="K67" s="32"/>
      <c r="L67" s="33"/>
      <c r="M67" s="33"/>
      <c r="Q67" s="3"/>
      <c r="R67" s="3"/>
      <c r="S67" s="3"/>
      <c r="T67" s="3"/>
      <c r="U67" s="3"/>
      <c r="V67" s="3"/>
      <c r="W67" s="3"/>
      <c r="X67" s="3"/>
      <c r="Y67" s="3"/>
      <c r="Z67" s="3"/>
      <c r="AA67" s="3"/>
      <c r="AB67" s="3"/>
      <c r="AC67" s="3"/>
      <c r="AD67" s="3"/>
      <c r="AE67" s="3"/>
      <c r="AF67" s="3"/>
      <c r="AG67" s="3"/>
      <c r="AH67" s="3"/>
      <c r="AI67" s="3"/>
      <c r="AJ67" s="3"/>
    </row>
    <row r="68" spans="1:36" customFormat="1" x14ac:dyDescent="0.25">
      <c r="A68" s="70"/>
      <c r="B68" s="33"/>
      <c r="C68" s="33"/>
      <c r="D68" s="33"/>
      <c r="E68" s="33"/>
      <c r="F68" s="33"/>
      <c r="G68" s="33"/>
      <c r="H68" s="33"/>
      <c r="I68" s="33"/>
      <c r="J68" s="33"/>
      <c r="K68" s="33"/>
      <c r="L68" s="33"/>
      <c r="M68" s="33"/>
      <c r="Q68" s="3"/>
      <c r="R68" s="3"/>
      <c r="S68" s="3"/>
      <c r="T68" s="3"/>
      <c r="U68" s="3"/>
      <c r="V68" s="3"/>
      <c r="W68" s="3"/>
      <c r="X68" s="3"/>
      <c r="Y68" s="3"/>
      <c r="Z68" s="3"/>
      <c r="AA68" s="3"/>
      <c r="AB68" s="3"/>
      <c r="AC68" s="3"/>
      <c r="AD68" s="3"/>
      <c r="AE68" s="3"/>
      <c r="AF68" s="3"/>
      <c r="AG68" s="3"/>
      <c r="AH68" s="3"/>
      <c r="AI68" s="3"/>
      <c r="AJ68" s="3"/>
    </row>
    <row r="69" spans="1:36" customFormat="1" x14ac:dyDescent="0.25">
      <c r="A69" s="70"/>
      <c r="B69" s="35" t="s">
        <v>73</v>
      </c>
      <c r="C69" s="33"/>
      <c r="D69" s="23"/>
      <c r="E69" s="32"/>
      <c r="F69" s="32"/>
      <c r="G69" s="32"/>
      <c r="H69" s="32"/>
      <c r="I69" s="33"/>
      <c r="J69" s="33"/>
      <c r="K69" s="33"/>
      <c r="L69" s="10" t="s">
        <v>72</v>
      </c>
      <c r="M69" s="33"/>
      <c r="Q69" s="3"/>
      <c r="R69" s="3"/>
      <c r="S69" s="3"/>
      <c r="T69" s="3"/>
      <c r="U69" s="3"/>
      <c r="V69" s="3"/>
      <c r="W69" s="3"/>
      <c r="X69" s="3"/>
      <c r="Y69" s="3"/>
      <c r="Z69" s="3"/>
      <c r="AA69" s="3"/>
      <c r="AB69" s="3"/>
      <c r="AC69" s="3"/>
      <c r="AD69" s="3"/>
      <c r="AE69" s="3"/>
      <c r="AF69" s="3"/>
      <c r="AG69" s="3"/>
      <c r="AH69" s="3"/>
      <c r="AI69" s="3"/>
      <c r="AJ69" s="3"/>
    </row>
    <row r="70" spans="1:36" customFormat="1" x14ac:dyDescent="0.25">
      <c r="A70" s="70"/>
      <c r="B70" s="35" t="s">
        <v>164</v>
      </c>
      <c r="C70" s="33"/>
      <c r="D70" s="23"/>
      <c r="E70" s="32"/>
      <c r="F70" s="32"/>
      <c r="G70" s="32"/>
      <c r="H70" s="32"/>
      <c r="I70" s="33"/>
      <c r="J70" s="33"/>
      <c r="K70" s="33"/>
      <c r="L70" s="33"/>
      <c r="M70" s="33"/>
      <c r="Q70" s="3"/>
      <c r="R70" s="3"/>
      <c r="S70" s="3"/>
      <c r="T70" s="3"/>
      <c r="U70" s="3"/>
      <c r="V70" s="3"/>
      <c r="W70" s="3"/>
      <c r="X70" s="3"/>
      <c r="Y70" s="3"/>
      <c r="Z70" s="3"/>
      <c r="AA70" s="3"/>
      <c r="AB70" s="3"/>
      <c r="AC70" s="3"/>
      <c r="AD70" s="3"/>
      <c r="AE70" s="3"/>
      <c r="AF70" s="3"/>
      <c r="AG70" s="3"/>
      <c r="AH70" s="3"/>
      <c r="AI70" s="3"/>
      <c r="AJ70" s="3"/>
    </row>
    <row r="71" spans="1:36" customFormat="1" x14ac:dyDescent="0.25">
      <c r="A71" s="70"/>
      <c r="B71" s="35" t="str">
        <f>IF(D69&lt;&gt;"aucun effet","% estimé de temps gagné/perdu","")</f>
        <v>% estimé de temps gagné/perdu</v>
      </c>
      <c r="C71" s="32"/>
      <c r="D71" s="22"/>
      <c r="E71" s="19" t="s">
        <v>85</v>
      </c>
      <c r="F71" s="18"/>
      <c r="G71" s="32"/>
      <c r="H71" s="53"/>
      <c r="I71" s="33"/>
      <c r="J71" s="33"/>
      <c r="K71" s="33"/>
      <c r="L71" s="33"/>
      <c r="M71" s="33"/>
      <c r="Q71" s="3"/>
      <c r="R71" s="3"/>
      <c r="S71" s="3"/>
      <c r="T71" s="3"/>
      <c r="U71" s="3"/>
      <c r="V71" s="3"/>
      <c r="W71" s="3"/>
      <c r="X71" s="3"/>
      <c r="Y71" s="3"/>
      <c r="Z71" s="3"/>
      <c r="AA71" s="3"/>
      <c r="AB71" s="3"/>
      <c r="AC71" s="3"/>
      <c r="AD71" s="3"/>
      <c r="AE71" s="3"/>
      <c r="AF71" s="3"/>
      <c r="AG71" s="3"/>
      <c r="AH71" s="3"/>
      <c r="AI71" s="3"/>
      <c r="AJ71" s="3"/>
    </row>
    <row r="72" spans="1:36" customFormat="1" x14ac:dyDescent="0.25">
      <c r="A72" s="70"/>
      <c r="B72" s="37" t="str">
        <f>IF($D$69="positive","Temps gagné les jours d'XOS",IF($D$69="negative","Temps perdu les jours d'XOS",""))</f>
        <v/>
      </c>
      <c r="C72" s="32"/>
      <c r="D72" s="96">
        <f>IF(D69="positive",(480*D71),IF(D69="negative",-480*D71,D69))</f>
        <v>0</v>
      </c>
      <c r="E72" s="19" t="str">
        <f>IF($D$72="aucun effet","","minutes / XOS / jour")</f>
        <v>minutes / XOS / jour</v>
      </c>
      <c r="F72" s="18"/>
      <c r="G72" s="32"/>
      <c r="H72" s="53"/>
      <c r="I72" s="33"/>
      <c r="J72" s="33"/>
      <c r="K72" s="33"/>
      <c r="L72" s="33"/>
      <c r="M72" s="33"/>
      <c r="Q72" s="3"/>
      <c r="R72" s="3"/>
      <c r="S72" s="3"/>
      <c r="T72" s="3"/>
      <c r="U72" s="3"/>
      <c r="V72" s="3"/>
      <c r="W72" s="3"/>
      <c r="X72" s="3"/>
      <c r="Y72" s="3"/>
      <c r="Z72" s="3"/>
      <c r="AA72" s="3"/>
      <c r="AB72" s="3"/>
      <c r="AC72" s="3"/>
      <c r="AD72" s="3"/>
      <c r="AE72" s="3"/>
      <c r="AF72" s="3"/>
      <c r="AG72" s="3"/>
      <c r="AH72" s="3"/>
      <c r="AI72" s="3"/>
      <c r="AJ72" s="3"/>
    </row>
    <row r="73" spans="1:36" customFormat="1" x14ac:dyDescent="0.25">
      <c r="A73" s="70"/>
      <c r="B73" s="35" t="str">
        <f>IF($D$69="aucun effet","","% du temps pouvant être utilisé comme temps productif")</f>
        <v>% du temps pouvant être utilisé comme temps productif</v>
      </c>
      <c r="C73" s="32"/>
      <c r="D73" s="22"/>
      <c r="E73" s="19" t="s">
        <v>86</v>
      </c>
      <c r="F73" s="18"/>
      <c r="G73" s="32"/>
      <c r="H73" s="53"/>
      <c r="I73" s="33"/>
      <c r="J73" s="33"/>
      <c r="K73" s="33"/>
      <c r="L73" s="10" t="s">
        <v>87</v>
      </c>
      <c r="M73" s="33"/>
      <c r="Q73" s="3"/>
      <c r="R73" s="3"/>
      <c r="S73" s="3"/>
      <c r="T73" s="3"/>
      <c r="U73" s="3"/>
      <c r="V73" s="3"/>
      <c r="W73" s="3"/>
      <c r="X73" s="3"/>
      <c r="Y73" s="3"/>
      <c r="Z73" s="3"/>
      <c r="AA73" s="3"/>
      <c r="AB73" s="3"/>
      <c r="AC73" s="3"/>
      <c r="AD73" s="3"/>
      <c r="AE73" s="3"/>
      <c r="AF73" s="3"/>
      <c r="AG73" s="3"/>
      <c r="AH73" s="3"/>
      <c r="AI73" s="3"/>
      <c r="AJ73" s="3"/>
    </row>
    <row r="74" spans="1:36" customFormat="1" x14ac:dyDescent="0.25">
      <c r="A74" s="70"/>
      <c r="B74" s="37" t="str">
        <f>IF($D$69="positive","Gain de temps de production les jours d'XOS",IF($D$69="negative","Temps de production perdu les jours d'XOS",""))</f>
        <v/>
      </c>
      <c r="C74" s="32"/>
      <c r="D74" s="96">
        <f>IF(D69="positive",D72*D73,D72)</f>
        <v>0</v>
      </c>
      <c r="E74" s="19" t="str">
        <f>IF($D$72="aucun effet","","minutes / XOS / jour")</f>
        <v>minutes / XOS / jour</v>
      </c>
      <c r="F74" s="18"/>
      <c r="G74" s="32"/>
      <c r="H74" s="53"/>
      <c r="I74" s="33"/>
      <c r="J74" s="33"/>
      <c r="K74" s="33"/>
      <c r="L74" s="10"/>
      <c r="M74" s="33"/>
      <c r="Q74" s="3"/>
      <c r="R74" s="3"/>
      <c r="S74" s="3"/>
      <c r="T74" s="3"/>
      <c r="U74" s="3"/>
      <c r="V74" s="3"/>
      <c r="W74" s="3"/>
      <c r="X74" s="3"/>
      <c r="Y74" s="3"/>
      <c r="Z74" s="3"/>
      <c r="AA74" s="3"/>
      <c r="AB74" s="3"/>
      <c r="AC74" s="3"/>
      <c r="AD74" s="3"/>
      <c r="AE74" s="3"/>
      <c r="AF74" s="3"/>
      <c r="AG74" s="3"/>
      <c r="AH74" s="3"/>
      <c r="AI74" s="3"/>
      <c r="AJ74" s="3"/>
    </row>
    <row r="75" spans="1:36" customFormat="1" x14ac:dyDescent="0.25">
      <c r="A75" s="70"/>
      <c r="B75" s="35"/>
      <c r="C75" s="32"/>
      <c r="D75" s="32"/>
      <c r="E75" s="32"/>
      <c r="F75" s="32"/>
      <c r="G75" s="32"/>
      <c r="H75" s="53"/>
      <c r="I75" s="33"/>
      <c r="J75" s="33"/>
      <c r="K75" s="33"/>
      <c r="L75" s="33"/>
      <c r="M75" s="33"/>
      <c r="Q75" s="3"/>
      <c r="R75" s="3"/>
      <c r="S75" s="3"/>
      <c r="T75" s="3"/>
      <c r="U75" s="3"/>
      <c r="V75" s="3"/>
      <c r="W75" s="3"/>
      <c r="X75" s="3"/>
      <c r="Y75" s="3"/>
      <c r="Z75" s="3"/>
      <c r="AA75" s="3"/>
      <c r="AB75" s="3"/>
      <c r="AC75" s="3"/>
      <c r="AD75" s="3"/>
      <c r="AE75" s="3"/>
      <c r="AF75" s="3"/>
      <c r="AG75" s="3"/>
      <c r="AH75" s="3"/>
      <c r="AI75" s="3"/>
      <c r="AJ75" s="3"/>
    </row>
    <row r="76" spans="1:36" customFormat="1" ht="15.75" thickBot="1" x14ac:dyDescent="0.3">
      <c r="A76" s="70"/>
      <c r="B76" s="37" t="str">
        <f>IF($D$69="positive","Gains de productivité annuels (tous les XOS)",IF($D$69="negative","Pertes de productivité annuelles (tous les XOS)","Aucun gain/perte lié à la productivité"))</f>
        <v>Aucun gain/perte lié à la productivité</v>
      </c>
      <c r="C76" s="154" t="s">
        <v>3</v>
      </c>
      <c r="D76" s="154"/>
      <c r="E76" s="154"/>
      <c r="F76" s="154"/>
      <c r="G76" s="159"/>
      <c r="H76" s="97">
        <f>IF($D$69="aucun effet","S.O.",$D$70/5*$D$74/60*$D$11*D15*$D$55)</f>
        <v>0</v>
      </c>
      <c r="I76" s="54"/>
      <c r="J76" s="50"/>
      <c r="K76" s="33"/>
      <c r="L76" s="33" t="s">
        <v>88</v>
      </c>
      <c r="M76" s="33"/>
      <c r="Q76" s="3"/>
      <c r="R76" s="3"/>
      <c r="S76" s="3"/>
      <c r="T76" s="3"/>
      <c r="U76" s="3"/>
      <c r="V76" s="3"/>
      <c r="W76" s="3"/>
      <c r="X76" s="3"/>
      <c r="Y76" s="3"/>
      <c r="Z76" s="3"/>
      <c r="AA76" s="3"/>
      <c r="AB76" s="3"/>
      <c r="AC76" s="3"/>
      <c r="AD76" s="3"/>
      <c r="AE76" s="3"/>
      <c r="AF76" s="3"/>
      <c r="AG76" s="3"/>
      <c r="AH76" s="3"/>
      <c r="AI76" s="3"/>
      <c r="AJ76" s="3"/>
    </row>
    <row r="77" spans="1:36" customFormat="1" x14ac:dyDescent="0.25">
      <c r="A77" s="70"/>
      <c r="B77" s="35"/>
      <c r="C77" s="32"/>
      <c r="D77" s="32"/>
      <c r="E77" s="32"/>
      <c r="F77" s="32"/>
      <c r="G77" s="32"/>
      <c r="H77" s="1"/>
      <c r="I77" s="33"/>
      <c r="J77" s="55"/>
      <c r="K77" s="33"/>
      <c r="L77" s="33"/>
      <c r="M77" s="33"/>
      <c r="Q77" s="3"/>
      <c r="R77" s="3"/>
      <c r="S77" s="3"/>
      <c r="T77" s="3"/>
      <c r="U77" s="3"/>
      <c r="V77" s="3"/>
      <c r="W77" s="3"/>
      <c r="X77" s="3"/>
      <c r="Y77" s="3"/>
      <c r="Z77" s="3"/>
      <c r="AA77" s="3"/>
      <c r="AB77" s="3"/>
      <c r="AC77" s="3"/>
      <c r="AD77" s="3"/>
      <c r="AE77" s="3"/>
      <c r="AF77" s="3"/>
      <c r="AG77" s="3"/>
      <c r="AH77" s="3"/>
      <c r="AI77" s="3"/>
      <c r="AJ77" s="3"/>
    </row>
    <row r="78" spans="1:36" customFormat="1" x14ac:dyDescent="0.25">
      <c r="A78" s="70"/>
      <c r="B78" s="20" t="s">
        <v>89</v>
      </c>
      <c r="C78" s="6"/>
      <c r="D78" s="5"/>
      <c r="E78" s="5"/>
      <c r="F78" s="5"/>
      <c r="G78" s="5"/>
      <c r="H78" s="5"/>
      <c r="I78" s="5"/>
      <c r="J78" s="83"/>
      <c r="K78" s="5"/>
      <c r="L78" s="4" t="s">
        <v>140</v>
      </c>
      <c r="M78" s="33"/>
      <c r="Q78" s="3"/>
      <c r="R78" s="3"/>
      <c r="S78" s="3"/>
      <c r="T78" s="3"/>
      <c r="U78" s="3"/>
      <c r="V78" s="3"/>
      <c r="W78" s="3"/>
      <c r="X78" s="3"/>
      <c r="Y78" s="3"/>
      <c r="Z78" s="3"/>
      <c r="AA78" s="3"/>
      <c r="AB78" s="3"/>
      <c r="AC78" s="3"/>
      <c r="AD78" s="3"/>
      <c r="AE78" s="3"/>
      <c r="AF78" s="3"/>
      <c r="AG78" s="3"/>
      <c r="AH78" s="3"/>
      <c r="AI78" s="3"/>
      <c r="AJ78" s="3"/>
    </row>
    <row r="79" spans="1:36" customFormat="1" x14ac:dyDescent="0.25">
      <c r="A79" s="70"/>
      <c r="B79" s="33"/>
      <c r="C79" s="33"/>
      <c r="D79" s="33"/>
      <c r="E79" s="36"/>
      <c r="F79" s="33"/>
      <c r="G79" s="33"/>
      <c r="H79" s="33"/>
      <c r="I79" s="33"/>
      <c r="J79" s="43"/>
      <c r="K79" s="33"/>
      <c r="L79" s="33"/>
      <c r="M79" s="33"/>
      <c r="Q79" s="3"/>
      <c r="R79" s="3"/>
      <c r="S79" s="3"/>
      <c r="T79" s="3"/>
      <c r="U79" s="3"/>
      <c r="V79" s="3"/>
      <c r="W79" s="3"/>
      <c r="X79" s="3"/>
      <c r="Y79" s="3"/>
      <c r="Z79" s="3"/>
      <c r="AA79" s="3"/>
      <c r="AB79" s="3"/>
      <c r="AC79" s="3"/>
      <c r="AD79" s="3"/>
      <c r="AE79" s="3"/>
      <c r="AF79" s="3"/>
      <c r="AG79" s="3"/>
      <c r="AH79" s="3"/>
      <c r="AI79" s="3"/>
      <c r="AJ79" s="3"/>
    </row>
    <row r="80" spans="1:36" customFormat="1" x14ac:dyDescent="0.25">
      <c r="A80" s="70"/>
      <c r="B80" s="37" t="s">
        <v>141</v>
      </c>
      <c r="C80" s="33"/>
      <c r="D80" s="33"/>
      <c r="E80" s="33"/>
      <c r="F80" s="33"/>
      <c r="G80" s="33"/>
      <c r="H80" s="33"/>
      <c r="I80" s="33"/>
      <c r="J80" s="43"/>
      <c r="K80" s="33"/>
      <c r="L80" s="33"/>
      <c r="M80" s="33"/>
      <c r="Q80" s="3"/>
      <c r="R80" s="3"/>
      <c r="S80" s="3"/>
      <c r="T80" s="3"/>
      <c r="U80" s="3"/>
      <c r="V80" s="3"/>
      <c r="W80" s="3"/>
      <c r="X80" s="3"/>
      <c r="Y80" s="3"/>
      <c r="Z80" s="3"/>
      <c r="AA80" s="3"/>
      <c r="AB80" s="3"/>
      <c r="AC80" s="3"/>
      <c r="AD80" s="3"/>
      <c r="AE80" s="3"/>
      <c r="AF80" s="3"/>
      <c r="AG80" s="3"/>
      <c r="AH80" s="3"/>
      <c r="AI80" s="3"/>
      <c r="AJ80" s="3"/>
    </row>
    <row r="81" spans="1:36" customFormat="1" x14ac:dyDescent="0.25">
      <c r="A81" s="70"/>
      <c r="B81" s="58" t="s">
        <v>95</v>
      </c>
      <c r="C81" s="33"/>
      <c r="D81" s="23" t="s">
        <v>77</v>
      </c>
      <c r="E81" s="143" t="str">
        <f>IF($D$81="oui","REMPLIR C82 et C83","")</f>
        <v>REMPLIR C82 et C83</v>
      </c>
      <c r="F81" s="32"/>
      <c r="G81" s="32"/>
      <c r="H81" s="32"/>
      <c r="I81" s="33"/>
      <c r="J81" s="43"/>
      <c r="K81" s="33"/>
      <c r="L81" s="33" t="s">
        <v>92</v>
      </c>
      <c r="M81" s="33"/>
      <c r="Q81" s="3"/>
      <c r="R81" s="3"/>
      <c r="S81" s="3"/>
      <c r="T81" s="3"/>
      <c r="U81" s="3"/>
      <c r="V81" s="3"/>
      <c r="W81" s="3"/>
      <c r="X81" s="3"/>
      <c r="Y81" s="3"/>
      <c r="Z81" s="3"/>
      <c r="AA81" s="3"/>
      <c r="AB81" s="3"/>
      <c r="AC81" s="3"/>
      <c r="AD81" s="3"/>
      <c r="AE81" s="3"/>
      <c r="AF81" s="3"/>
      <c r="AG81" s="3"/>
      <c r="AH81" s="3"/>
      <c r="AI81" s="3"/>
      <c r="AJ81" s="3"/>
    </row>
    <row r="82" spans="1:36" customFormat="1" x14ac:dyDescent="0.25">
      <c r="A82" s="70"/>
      <c r="B82" s="35" t="str">
        <f>IF(D$81="oui","heures gagnées par une diminution d'erreurs","aucune entrée requise")</f>
        <v>heures gagnées par une diminution d'erreurs</v>
      </c>
      <c r="C82" s="33"/>
      <c r="D82" s="23"/>
      <c r="E82" s="114" t="str">
        <f>IF($D$81="oui","heures annuelles / XOS","")</f>
        <v>heures annuelles / XOS</v>
      </c>
      <c r="F82" s="32"/>
      <c r="G82" s="53"/>
      <c r="H82" s="32"/>
      <c r="I82" s="33"/>
      <c r="J82" s="43"/>
      <c r="K82" s="33"/>
      <c r="L82" s="33" t="s">
        <v>93</v>
      </c>
      <c r="M82" s="33"/>
      <c r="Q82" s="3"/>
      <c r="R82" s="3"/>
      <c r="S82" s="3"/>
      <c r="T82" s="3"/>
      <c r="U82" s="3"/>
      <c r="V82" s="3"/>
      <c r="W82" s="3"/>
      <c r="X82" s="3"/>
      <c r="Y82" s="3"/>
      <c r="Z82" s="3"/>
      <c r="AA82" s="3"/>
      <c r="AB82" s="3"/>
      <c r="AC82" s="3"/>
      <c r="AD82" s="3"/>
      <c r="AE82" s="3"/>
      <c r="AF82" s="3"/>
      <c r="AG82" s="3"/>
      <c r="AH82" s="3"/>
      <c r="AI82" s="3"/>
      <c r="AJ82" s="3"/>
    </row>
    <row r="83" spans="1:36" customFormat="1" x14ac:dyDescent="0.25">
      <c r="A83" s="70"/>
      <c r="B83" s="35" t="str">
        <f>IF(D$81="oui","% du temps induit pouvant être utilisé comme temps productif","aucune entrée requise")</f>
        <v>% du temps induit pouvant être utilisé comme temps productif</v>
      </c>
      <c r="C83" s="32"/>
      <c r="D83" s="22">
        <v>1</v>
      </c>
      <c r="E83" s="36" t="str">
        <f>IF($D$81="oui","ajuster le pourcentage","")</f>
        <v>ajuster le pourcentage</v>
      </c>
      <c r="F83" s="53"/>
      <c r="G83" s="35"/>
      <c r="H83" s="53"/>
      <c r="I83" s="33"/>
      <c r="J83" s="43"/>
      <c r="K83" s="33"/>
      <c r="L83" s="10"/>
      <c r="M83" s="33"/>
      <c r="Q83" s="3"/>
      <c r="R83" s="3"/>
      <c r="S83" s="3"/>
      <c r="T83" s="3"/>
      <c r="U83" s="3"/>
      <c r="V83" s="3"/>
      <c r="W83" s="3"/>
      <c r="X83" s="3"/>
      <c r="Y83" s="3"/>
      <c r="Z83" s="3"/>
      <c r="AA83" s="3"/>
      <c r="AB83" s="3"/>
      <c r="AC83" s="3"/>
      <c r="AD83" s="3"/>
      <c r="AE83" s="3"/>
      <c r="AF83" s="3"/>
      <c r="AG83" s="3"/>
      <c r="AH83" s="3"/>
      <c r="AI83" s="3"/>
      <c r="AJ83" s="3"/>
    </row>
    <row r="84" spans="1:36" customFormat="1" x14ac:dyDescent="0.25">
      <c r="A84" s="70"/>
      <c r="B84" s="33"/>
      <c r="C84" s="33"/>
      <c r="D84" s="33"/>
      <c r="E84" s="33"/>
      <c r="F84" s="32"/>
      <c r="G84" s="32"/>
      <c r="H84" s="32"/>
      <c r="I84" s="33"/>
      <c r="J84" s="43"/>
      <c r="K84" s="33"/>
      <c r="L84" s="33"/>
      <c r="M84" s="33"/>
      <c r="Q84" s="3"/>
      <c r="R84" s="3"/>
      <c r="S84" s="3"/>
      <c r="T84" s="3"/>
      <c r="U84" s="3"/>
      <c r="V84" s="3"/>
      <c r="W84" s="3"/>
      <c r="X84" s="3"/>
      <c r="Y84" s="3"/>
      <c r="Z84" s="3"/>
      <c r="AA84" s="3"/>
      <c r="AB84" s="3"/>
      <c r="AC84" s="3"/>
      <c r="AD84" s="3"/>
      <c r="AE84" s="3"/>
      <c r="AF84" s="3"/>
      <c r="AG84" s="3"/>
      <c r="AH84" s="3"/>
      <c r="AI84" s="3"/>
      <c r="AJ84" s="3"/>
    </row>
    <row r="85" spans="1:36" customFormat="1" ht="15.75" thickBot="1" x14ac:dyDescent="0.3">
      <c r="A85" s="70"/>
      <c r="B85" s="37" t="s">
        <v>91</v>
      </c>
      <c r="C85" s="154" t="s">
        <v>3</v>
      </c>
      <c r="D85" s="154"/>
      <c r="E85" s="154"/>
      <c r="F85" s="154"/>
      <c r="G85" s="159"/>
      <c r="H85" s="98">
        <f>IF(D81="no","N/A",D83*D82*$D$11*$D$55)</f>
        <v>0</v>
      </c>
      <c r="I85" s="54"/>
      <c r="J85" s="48"/>
      <c r="K85" s="33"/>
      <c r="L85" s="33" t="s">
        <v>94</v>
      </c>
      <c r="M85" s="33"/>
      <c r="Q85" s="3"/>
      <c r="R85" s="3"/>
      <c r="S85" s="3"/>
      <c r="T85" s="3"/>
      <c r="U85" s="3"/>
      <c r="V85" s="3"/>
      <c r="W85" s="3"/>
      <c r="X85" s="3"/>
      <c r="Y85" s="3"/>
      <c r="Z85" s="3"/>
      <c r="AA85" s="3"/>
      <c r="AB85" s="3"/>
      <c r="AC85" s="3"/>
      <c r="AD85" s="3"/>
      <c r="AE85" s="3"/>
      <c r="AF85" s="3"/>
      <c r="AG85" s="3"/>
      <c r="AH85" s="3"/>
      <c r="AI85" s="3"/>
      <c r="AJ85" s="3"/>
    </row>
    <row r="86" spans="1:36" customFormat="1" x14ac:dyDescent="0.25">
      <c r="A86" s="70"/>
      <c r="B86" s="33"/>
      <c r="C86" s="33"/>
      <c r="D86" s="33"/>
      <c r="E86" s="33"/>
      <c r="F86" s="32"/>
      <c r="G86" s="32"/>
      <c r="H86" s="32"/>
      <c r="I86" s="33"/>
      <c r="J86" s="43"/>
      <c r="K86" s="33"/>
      <c r="L86" s="33"/>
      <c r="M86" s="33"/>
      <c r="Q86" s="3"/>
      <c r="R86" s="3"/>
      <c r="S86" s="3"/>
      <c r="T86" s="3"/>
      <c r="U86" s="3"/>
      <c r="V86" s="3"/>
      <c r="W86" s="3"/>
      <c r="X86" s="3"/>
      <c r="Y86" s="3"/>
      <c r="Z86" s="3"/>
      <c r="AA86" s="3"/>
      <c r="AB86" s="3"/>
      <c r="AC86" s="3"/>
      <c r="AD86" s="3"/>
      <c r="AE86" s="3"/>
      <c r="AF86" s="3"/>
      <c r="AG86" s="3"/>
      <c r="AH86" s="3"/>
      <c r="AI86" s="3"/>
      <c r="AJ86" s="3"/>
    </row>
    <row r="87" spans="1:36" customFormat="1" x14ac:dyDescent="0.25">
      <c r="A87" s="70"/>
      <c r="B87" s="37" t="s">
        <v>142</v>
      </c>
      <c r="C87" s="33"/>
      <c r="D87" s="115"/>
      <c r="E87" s="115"/>
      <c r="F87" s="32"/>
      <c r="G87" s="32"/>
      <c r="H87" s="32"/>
      <c r="I87" s="33"/>
      <c r="J87" s="43"/>
      <c r="K87" s="33"/>
      <c r="L87" s="33"/>
      <c r="M87" s="33"/>
      <c r="Q87" s="3"/>
      <c r="R87" s="3"/>
      <c r="S87" s="3"/>
      <c r="T87" s="3"/>
      <c r="U87" s="3"/>
      <c r="V87" s="3"/>
      <c r="W87" s="3"/>
      <c r="X87" s="3"/>
      <c r="Y87" s="3"/>
      <c r="Z87" s="3"/>
      <c r="AA87" s="3"/>
      <c r="AB87" s="3"/>
      <c r="AC87" s="3"/>
      <c r="AD87" s="3"/>
      <c r="AE87" s="3"/>
      <c r="AF87" s="3"/>
      <c r="AG87" s="3"/>
      <c r="AH87" s="3"/>
      <c r="AI87" s="3"/>
      <c r="AJ87" s="3"/>
    </row>
    <row r="88" spans="1:36" customFormat="1" x14ac:dyDescent="0.25">
      <c r="A88" s="70"/>
      <c r="B88" s="58" t="s">
        <v>143</v>
      </c>
      <c r="C88" s="33"/>
      <c r="D88" s="23"/>
      <c r="E88" s="2" t="str">
        <f>IF(D88="yes","FILL IN C88 and D89","")</f>
        <v/>
      </c>
      <c r="F88" s="32"/>
      <c r="G88" s="32"/>
      <c r="H88" s="32"/>
      <c r="I88" s="33"/>
      <c r="J88" s="43"/>
      <c r="K88" s="33"/>
      <c r="L88" s="33"/>
      <c r="M88" s="33"/>
      <c r="Q88" s="3"/>
      <c r="R88" s="3"/>
      <c r="S88" s="3"/>
      <c r="T88" s="3"/>
      <c r="U88" s="3"/>
      <c r="V88" s="3"/>
      <c r="W88" s="3"/>
      <c r="X88" s="3"/>
      <c r="Y88" s="3"/>
      <c r="Z88" s="3"/>
      <c r="AA88" s="3"/>
      <c r="AB88" s="3"/>
      <c r="AC88" s="3"/>
      <c r="AD88" s="3"/>
      <c r="AE88" s="3"/>
      <c r="AF88" s="3"/>
      <c r="AG88" s="3"/>
      <c r="AH88" s="3"/>
      <c r="AI88" s="3"/>
      <c r="AJ88" s="3"/>
    </row>
    <row r="89" spans="1:36" customFormat="1" x14ac:dyDescent="0.25">
      <c r="A89" s="70"/>
      <c r="B89" s="35" t="str">
        <f>IF($D$88="non","aucune entrée requise","fréquence d'occurrence estimée")</f>
        <v>fréquence d'occurrence estimée</v>
      </c>
      <c r="C89" s="33"/>
      <c r="D89" s="86"/>
      <c r="E89" s="152" t="s">
        <v>132</v>
      </c>
      <c r="F89" s="53"/>
      <c r="G89" s="32"/>
      <c r="H89" s="32"/>
      <c r="I89" s="33"/>
      <c r="J89" s="43"/>
      <c r="K89" s="33"/>
      <c r="L89" s="33"/>
      <c r="M89" s="33"/>
      <c r="Q89" s="3"/>
      <c r="R89" s="3"/>
      <c r="S89" s="3"/>
      <c r="T89" s="3"/>
      <c r="U89" s="3"/>
      <c r="V89" s="3"/>
      <c r="W89" s="3"/>
      <c r="X89" s="3"/>
      <c r="Y89" s="3"/>
      <c r="Z89" s="3"/>
      <c r="AA89" s="3"/>
      <c r="AB89" s="3"/>
      <c r="AC89" s="3"/>
      <c r="AD89" s="3"/>
      <c r="AE89" s="3"/>
      <c r="AF89" s="3"/>
      <c r="AG89" s="3"/>
      <c r="AH89" s="3"/>
      <c r="AI89" s="3"/>
      <c r="AJ89" s="3"/>
    </row>
    <row r="90" spans="1:36" customFormat="1" x14ac:dyDescent="0.25">
      <c r="A90" s="70"/>
      <c r="B90" s="35" t="str">
        <f>IF($D$88="non","aucune entrée requise","coûts de réparation par dégât: matériel")</f>
        <v>coûts de réparation par dégât: matériel</v>
      </c>
      <c r="C90" s="33"/>
      <c r="D90" s="21"/>
      <c r="E90" s="59"/>
      <c r="F90" s="53"/>
      <c r="G90" s="32"/>
      <c r="H90" s="32"/>
      <c r="I90" s="33"/>
      <c r="J90" s="43"/>
      <c r="K90" s="33"/>
      <c r="L90" s="36" t="s">
        <v>175</v>
      </c>
      <c r="M90" s="33"/>
      <c r="Q90" s="3"/>
      <c r="R90" s="3"/>
      <c r="S90" s="3"/>
      <c r="T90" s="3"/>
      <c r="U90" s="3"/>
      <c r="V90" s="3"/>
      <c r="W90" s="3"/>
      <c r="X90" s="3"/>
      <c r="Y90" s="3"/>
      <c r="Z90" s="3"/>
      <c r="AA90" s="3"/>
      <c r="AB90" s="3"/>
      <c r="AC90" s="3"/>
      <c r="AD90" s="3"/>
      <c r="AE90" s="3"/>
      <c r="AF90" s="3"/>
      <c r="AG90" s="3"/>
      <c r="AH90" s="3"/>
      <c r="AI90" s="3"/>
      <c r="AJ90" s="3"/>
    </row>
    <row r="91" spans="1:36" customFormat="1" x14ac:dyDescent="0.25">
      <c r="A91" s="70"/>
      <c r="B91" s="35" t="str">
        <f>IF($D$88="non","aucune entrée requise","coûts de réparation par dégât: heures")</f>
        <v>coûts de réparation par dégât: heures</v>
      </c>
      <c r="C91" s="33"/>
      <c r="D91" s="23"/>
      <c r="E91" s="113"/>
      <c r="F91" s="113"/>
      <c r="G91" s="35"/>
      <c r="H91" s="53"/>
      <c r="I91" s="33"/>
      <c r="J91" s="43"/>
      <c r="K91" s="33"/>
      <c r="L91" s="36" t="s">
        <v>174</v>
      </c>
      <c r="M91" s="33"/>
      <c r="Q91" s="3"/>
      <c r="R91" s="3"/>
      <c r="S91" s="3"/>
      <c r="T91" s="3"/>
      <c r="U91" s="3"/>
      <c r="V91" s="3"/>
      <c r="W91" s="3"/>
      <c r="X91" s="3"/>
      <c r="Y91" s="3"/>
      <c r="Z91" s="3"/>
      <c r="AA91" s="3"/>
      <c r="AB91" s="3"/>
      <c r="AC91" s="3"/>
      <c r="AD91" s="3"/>
      <c r="AE91" s="3"/>
      <c r="AF91" s="3"/>
      <c r="AG91" s="3"/>
      <c r="AH91" s="3"/>
      <c r="AI91" s="3"/>
      <c r="AJ91" s="3"/>
    </row>
    <row r="92" spans="1:36" customFormat="1" x14ac:dyDescent="0.25">
      <c r="A92" s="70"/>
      <c r="B92" s="35"/>
      <c r="C92" s="33"/>
      <c r="D92" s="32"/>
      <c r="E92" s="32"/>
      <c r="F92" s="32"/>
      <c r="G92" s="32"/>
      <c r="H92" s="32"/>
      <c r="I92" s="33"/>
      <c r="J92" s="43"/>
      <c r="K92" s="33"/>
      <c r="L92" s="33"/>
      <c r="M92" s="33"/>
      <c r="Q92" s="3"/>
      <c r="R92" s="3"/>
      <c r="S92" s="3"/>
      <c r="T92" s="3"/>
      <c r="U92" s="3"/>
      <c r="V92" s="3"/>
      <c r="W92" s="3"/>
      <c r="X92" s="3"/>
      <c r="Y92" s="3"/>
      <c r="Z92" s="3"/>
      <c r="AA92" s="3"/>
      <c r="AB92" s="3"/>
      <c r="AC92" s="3"/>
      <c r="AD92" s="3"/>
      <c r="AE92" s="3"/>
      <c r="AF92" s="3"/>
      <c r="AG92" s="3"/>
      <c r="AH92" s="3"/>
      <c r="AI92" s="3"/>
      <c r="AJ92" s="3"/>
    </row>
    <row r="93" spans="1:36" customFormat="1" ht="15.75" thickBot="1" x14ac:dyDescent="0.3">
      <c r="A93" s="70"/>
      <c r="B93" s="37" t="s">
        <v>173</v>
      </c>
      <c r="C93" s="154" t="s">
        <v>3</v>
      </c>
      <c r="D93" s="154"/>
      <c r="E93" s="154"/>
      <c r="F93" s="154"/>
      <c r="G93" s="159"/>
      <c r="H93" s="99">
        <f>IF($D$88="non","S.O.",-(D89*(D90+D91*D11)))</f>
        <v>0</v>
      </c>
      <c r="I93" s="54"/>
      <c r="J93" s="48"/>
      <c r="K93" s="33"/>
      <c r="L93" s="33"/>
      <c r="M93" s="33"/>
      <c r="Q93" s="3"/>
      <c r="R93" s="3"/>
      <c r="S93" s="3"/>
      <c r="T93" s="3"/>
      <c r="U93" s="3"/>
      <c r="V93" s="3"/>
      <c r="W93" s="3"/>
      <c r="X93" s="3"/>
      <c r="Y93" s="3"/>
      <c r="Z93" s="3"/>
      <c r="AA93" s="3"/>
      <c r="AB93" s="3"/>
      <c r="AC93" s="3"/>
      <c r="AD93" s="3"/>
      <c r="AE93" s="3"/>
      <c r="AF93" s="3"/>
      <c r="AG93" s="3"/>
      <c r="AH93" s="3"/>
      <c r="AI93" s="3"/>
      <c r="AJ93" s="3"/>
    </row>
    <row r="94" spans="1:36" customFormat="1" x14ac:dyDescent="0.25">
      <c r="A94" s="70"/>
      <c r="B94" s="35"/>
      <c r="C94" s="33"/>
      <c r="D94" s="32"/>
      <c r="E94" s="32"/>
      <c r="F94" s="32"/>
      <c r="G94" s="32"/>
      <c r="H94" s="32"/>
      <c r="I94" s="33"/>
      <c r="J94" s="43"/>
      <c r="K94" s="33"/>
      <c r="L94" s="33"/>
      <c r="M94" s="33"/>
      <c r="Q94" s="3"/>
      <c r="R94" s="3"/>
      <c r="S94" s="3"/>
      <c r="T94" s="3"/>
      <c r="U94" s="3"/>
      <c r="V94" s="3"/>
      <c r="W94" s="3"/>
      <c r="X94" s="3"/>
      <c r="Y94" s="3"/>
      <c r="Z94" s="3"/>
      <c r="AA94" s="3"/>
      <c r="AB94" s="3"/>
      <c r="AC94" s="3"/>
      <c r="AD94" s="3"/>
      <c r="AE94" s="3"/>
      <c r="AF94" s="3"/>
      <c r="AG94" s="3"/>
      <c r="AH94" s="3"/>
      <c r="AI94" s="3"/>
      <c r="AJ94" s="3"/>
    </row>
    <row r="95" spans="1:36" customFormat="1" x14ac:dyDescent="0.25">
      <c r="A95" s="70"/>
      <c r="B95" s="20" t="s">
        <v>97</v>
      </c>
      <c r="C95" s="6"/>
      <c r="D95" s="5"/>
      <c r="E95" s="5"/>
      <c r="F95" s="5"/>
      <c r="G95" s="5"/>
      <c r="H95" s="5"/>
      <c r="I95" s="5"/>
      <c r="J95" s="83"/>
      <c r="K95" s="5"/>
      <c r="L95" s="6"/>
      <c r="M95" s="33"/>
      <c r="Q95" s="3"/>
      <c r="R95" s="3"/>
      <c r="S95" s="3"/>
      <c r="T95" s="3"/>
      <c r="U95" s="3"/>
      <c r="V95" s="3"/>
      <c r="W95" s="3"/>
      <c r="X95" s="3"/>
      <c r="Y95" s="3"/>
      <c r="Z95" s="3"/>
      <c r="AA95" s="3"/>
      <c r="AB95" s="3"/>
      <c r="AC95" s="3"/>
      <c r="AD95" s="3"/>
      <c r="AE95" s="3"/>
      <c r="AF95" s="3"/>
      <c r="AG95" s="3"/>
      <c r="AH95" s="3"/>
      <c r="AI95" s="3"/>
      <c r="AJ95" s="3"/>
    </row>
    <row r="96" spans="1:36" customFormat="1" x14ac:dyDescent="0.25">
      <c r="A96" s="70"/>
      <c r="B96" s="33"/>
      <c r="C96" s="33"/>
      <c r="D96" s="3"/>
      <c r="E96" s="33"/>
      <c r="F96" s="33"/>
      <c r="G96" s="33"/>
      <c r="H96" s="3"/>
      <c r="I96" s="33"/>
      <c r="J96" s="43"/>
      <c r="K96" s="33"/>
      <c r="L96" s="33"/>
      <c r="M96" s="33"/>
      <c r="Q96" s="3"/>
      <c r="R96" s="3"/>
      <c r="S96" s="3"/>
      <c r="T96" s="3"/>
      <c r="U96" s="3"/>
      <c r="V96" s="3"/>
      <c r="W96" s="3"/>
      <c r="X96" s="3"/>
      <c r="Y96" s="3"/>
      <c r="Z96" s="3"/>
      <c r="AA96" s="3"/>
      <c r="AB96" s="3"/>
      <c r="AC96" s="3"/>
      <c r="AD96" s="3"/>
      <c r="AE96" s="3"/>
      <c r="AF96" s="3"/>
      <c r="AG96" s="3"/>
      <c r="AH96" s="3"/>
      <c r="AI96" s="3"/>
      <c r="AJ96" s="3"/>
    </row>
    <row r="97" spans="1:36" customFormat="1" x14ac:dyDescent="0.25">
      <c r="A97" s="70"/>
      <c r="B97" s="35" t="s">
        <v>171</v>
      </c>
      <c r="C97" s="33"/>
      <c r="D97" s="22"/>
      <c r="E97" s="36"/>
      <c r="F97" s="32"/>
      <c r="G97" s="32"/>
      <c r="H97" s="100">
        <f>D97*D23*D15*D11*8</f>
        <v>0</v>
      </c>
      <c r="I97" s="33"/>
      <c r="J97" s="43"/>
      <c r="K97" s="33"/>
      <c r="L97" s="33"/>
      <c r="M97" s="33"/>
      <c r="Q97" s="3"/>
      <c r="R97" s="3"/>
      <c r="S97" s="3"/>
      <c r="T97" s="3"/>
      <c r="U97" s="3"/>
      <c r="V97" s="3"/>
      <c r="W97" s="3"/>
      <c r="X97" s="3"/>
      <c r="Y97" s="3"/>
      <c r="Z97" s="3"/>
      <c r="AA97" s="3"/>
      <c r="AB97" s="3"/>
      <c r="AC97" s="3"/>
      <c r="AD97" s="3"/>
      <c r="AE97" s="3"/>
      <c r="AF97" s="3"/>
      <c r="AG97" s="3"/>
      <c r="AH97" s="3"/>
      <c r="AI97" s="3"/>
      <c r="AJ97" s="3"/>
    </row>
    <row r="98" spans="1:36" customFormat="1" x14ac:dyDescent="0.25">
      <c r="A98" s="70"/>
      <c r="B98" s="35" t="s">
        <v>99</v>
      </c>
      <c r="C98" s="33"/>
      <c r="D98" s="22"/>
      <c r="E98" s="36" t="s">
        <v>130</v>
      </c>
      <c r="F98" s="32"/>
      <c r="G98" s="32"/>
      <c r="H98" s="112"/>
      <c r="I98" s="33"/>
      <c r="J98" s="43"/>
      <c r="K98" s="33"/>
      <c r="L98" s="33" t="s">
        <v>131</v>
      </c>
      <c r="M98" s="33"/>
      <c r="Q98" s="3"/>
      <c r="R98" s="3"/>
      <c r="S98" s="3"/>
      <c r="T98" s="3"/>
      <c r="U98" s="3"/>
      <c r="V98" s="3"/>
      <c r="W98" s="3"/>
      <c r="X98" s="3"/>
      <c r="Y98" s="3"/>
      <c r="Z98" s="3"/>
      <c r="AA98" s="3"/>
      <c r="AB98" s="3"/>
      <c r="AC98" s="3"/>
      <c r="AD98" s="3"/>
      <c r="AE98" s="3"/>
      <c r="AF98" s="3"/>
      <c r="AG98" s="3"/>
      <c r="AH98" s="3"/>
      <c r="AI98" s="3"/>
      <c r="AJ98" s="3"/>
    </row>
    <row r="99" spans="1:36" customFormat="1" x14ac:dyDescent="0.25">
      <c r="A99" s="70"/>
      <c r="B99" s="35" t="s">
        <v>144</v>
      </c>
      <c r="C99" s="33"/>
      <c r="D99" s="103">
        <f>$D$34</f>
        <v>0</v>
      </c>
      <c r="E99" s="36"/>
      <c r="F99" s="32"/>
      <c r="G99" s="32"/>
      <c r="H99" s="100">
        <f>D98*D99</f>
        <v>0</v>
      </c>
      <c r="I99" s="33"/>
      <c r="J99" s="43"/>
      <c r="K99" s="33"/>
      <c r="L99" s="33"/>
      <c r="M99" s="33"/>
      <c r="Q99" s="3"/>
      <c r="R99" s="3"/>
      <c r="S99" s="3"/>
      <c r="T99" s="3"/>
      <c r="U99" s="3"/>
      <c r="V99" s="3"/>
      <c r="W99" s="3"/>
      <c r="X99" s="3"/>
      <c r="Y99" s="3"/>
      <c r="Z99" s="3"/>
      <c r="AA99" s="3"/>
      <c r="AB99" s="3"/>
      <c r="AC99" s="3"/>
      <c r="AD99" s="3"/>
      <c r="AE99" s="3"/>
      <c r="AF99" s="3"/>
      <c r="AG99" s="3"/>
      <c r="AH99" s="3"/>
      <c r="AI99" s="3"/>
      <c r="AJ99" s="3"/>
    </row>
    <row r="100" spans="1:36" customFormat="1" x14ac:dyDescent="0.25">
      <c r="A100" s="70"/>
      <c r="B100" s="35" t="s">
        <v>146</v>
      </c>
      <c r="C100" s="35"/>
      <c r="D100" s="21"/>
      <c r="E100" s="32"/>
      <c r="F100" s="32"/>
      <c r="G100" s="32"/>
      <c r="H100" s="112"/>
      <c r="I100" s="33"/>
      <c r="J100" s="43"/>
      <c r="K100" s="33"/>
      <c r="L100" s="33"/>
      <c r="M100" s="33"/>
      <c r="Q100" s="3"/>
      <c r="R100" s="3"/>
      <c r="S100" s="3"/>
      <c r="T100" s="3"/>
      <c r="U100" s="3"/>
      <c r="V100" s="3"/>
      <c r="W100" s="3"/>
      <c r="X100" s="3"/>
      <c r="Y100" s="3"/>
      <c r="Z100" s="3"/>
      <c r="AA100" s="3"/>
      <c r="AB100" s="3"/>
      <c r="AC100" s="3"/>
      <c r="AD100" s="3"/>
      <c r="AE100" s="3"/>
      <c r="AF100" s="3"/>
      <c r="AG100" s="3"/>
      <c r="AH100" s="3"/>
      <c r="AI100" s="3"/>
      <c r="AJ100" s="3"/>
    </row>
    <row r="101" spans="1:36" customFormat="1" x14ac:dyDescent="0.25">
      <c r="A101" s="70"/>
      <c r="B101" s="35" t="s">
        <v>145</v>
      </c>
      <c r="C101" s="35"/>
      <c r="D101" s="23"/>
      <c r="E101" s="32"/>
      <c r="F101" s="32"/>
      <c r="G101" s="32"/>
      <c r="H101" s="100">
        <f>D101*D100</f>
        <v>0</v>
      </c>
      <c r="I101" s="33"/>
      <c r="J101" s="43"/>
      <c r="K101" s="33"/>
      <c r="L101" s="33"/>
      <c r="M101" s="33"/>
      <c r="Q101" s="3"/>
      <c r="R101" s="3"/>
      <c r="S101" s="3"/>
      <c r="T101" s="3"/>
      <c r="U101" s="3"/>
      <c r="V101" s="3"/>
      <c r="W101" s="3"/>
      <c r="X101" s="3"/>
      <c r="Y101" s="3"/>
      <c r="Z101" s="3"/>
      <c r="AA101" s="3"/>
      <c r="AB101" s="3"/>
      <c r="AC101" s="3"/>
      <c r="AD101" s="3"/>
      <c r="AE101" s="3"/>
      <c r="AF101" s="3"/>
      <c r="AG101" s="3"/>
      <c r="AH101" s="3"/>
      <c r="AI101" s="3"/>
      <c r="AJ101" s="3"/>
    </row>
    <row r="102" spans="1:36" customFormat="1" ht="15.75" thickBot="1" x14ac:dyDescent="0.3">
      <c r="A102" s="70"/>
      <c r="B102" s="35"/>
      <c r="C102" s="33"/>
      <c r="D102" s="32"/>
      <c r="E102" s="32"/>
      <c r="F102" s="32"/>
      <c r="G102" s="32"/>
      <c r="H102" s="29"/>
      <c r="I102" s="56" t="s">
        <v>2</v>
      </c>
      <c r="J102" s="43"/>
      <c r="K102" s="33"/>
      <c r="L102" s="33"/>
      <c r="M102" s="33"/>
      <c r="Q102" s="3"/>
      <c r="R102" s="3"/>
      <c r="S102" s="3"/>
      <c r="T102" s="3"/>
      <c r="U102" s="3"/>
      <c r="V102" s="3"/>
      <c r="W102" s="3"/>
      <c r="X102" s="3"/>
      <c r="Y102" s="3"/>
      <c r="Z102" s="3"/>
      <c r="AA102" s="3"/>
      <c r="AB102" s="3"/>
      <c r="AC102" s="3"/>
      <c r="AD102" s="3"/>
      <c r="AE102" s="3"/>
      <c r="AF102" s="3"/>
      <c r="AG102" s="3"/>
      <c r="AH102" s="3"/>
      <c r="AI102" s="3"/>
      <c r="AJ102" s="3"/>
    </row>
    <row r="103" spans="1:36" customFormat="1" ht="15.75" thickBot="1" x14ac:dyDescent="0.3">
      <c r="A103" s="70"/>
      <c r="B103" s="37" t="s">
        <v>149</v>
      </c>
      <c r="C103" s="154" t="s">
        <v>3</v>
      </c>
      <c r="D103" s="154"/>
      <c r="E103" s="154"/>
      <c r="F103" s="154"/>
      <c r="G103" s="159"/>
      <c r="H103" s="101">
        <f>SUM(H97:H100)</f>
        <v>0</v>
      </c>
      <c r="I103" s="54"/>
      <c r="J103" s="48"/>
      <c r="K103" s="33"/>
      <c r="L103" s="162" t="s">
        <v>151</v>
      </c>
      <c r="M103" s="33"/>
      <c r="Q103" s="3"/>
      <c r="R103" s="3"/>
      <c r="S103" s="3"/>
      <c r="T103" s="3"/>
      <c r="U103" s="3"/>
      <c r="V103" s="3"/>
      <c r="W103" s="3"/>
      <c r="X103" s="3"/>
      <c r="Y103" s="3"/>
      <c r="Z103" s="3"/>
      <c r="AA103" s="3"/>
      <c r="AB103" s="3"/>
      <c r="AC103" s="3"/>
      <c r="AD103" s="3"/>
      <c r="AE103" s="3"/>
      <c r="AF103" s="3"/>
      <c r="AG103" s="3"/>
      <c r="AH103" s="3"/>
      <c r="AI103" s="3"/>
      <c r="AJ103" s="3"/>
    </row>
    <row r="104" spans="1:36" customFormat="1" x14ac:dyDescent="0.25">
      <c r="A104" s="70"/>
      <c r="B104" s="35"/>
      <c r="C104" s="33"/>
      <c r="D104" s="32"/>
      <c r="E104" s="32"/>
      <c r="F104" s="32"/>
      <c r="G104" s="32"/>
      <c r="H104" s="32"/>
      <c r="I104" s="33"/>
      <c r="J104" s="43"/>
      <c r="K104" s="33"/>
      <c r="L104" s="162"/>
      <c r="M104" s="33"/>
      <c r="Q104" s="3"/>
      <c r="R104" s="3"/>
      <c r="S104" s="3"/>
      <c r="T104" s="3"/>
      <c r="U104" s="3"/>
      <c r="V104" s="3"/>
      <c r="W104" s="3"/>
      <c r="X104" s="3"/>
      <c r="Y104" s="3"/>
      <c r="Z104" s="3"/>
      <c r="AA104" s="3"/>
      <c r="AB104" s="3"/>
      <c r="AC104" s="3"/>
      <c r="AD104" s="3"/>
      <c r="AE104" s="3"/>
      <c r="AF104" s="3"/>
      <c r="AG104" s="3"/>
      <c r="AH104" s="3"/>
      <c r="AI104" s="3"/>
      <c r="AJ104" s="3"/>
    </row>
    <row r="105" spans="1:36" customFormat="1" ht="15.75" thickBot="1" x14ac:dyDescent="0.3">
      <c r="A105" s="70"/>
      <c r="B105" s="35"/>
      <c r="C105" s="33"/>
      <c r="D105" s="32"/>
      <c r="E105" s="32"/>
      <c r="F105" s="32"/>
      <c r="G105" s="32"/>
      <c r="H105" s="57"/>
      <c r="I105" s="50"/>
      <c r="J105" s="48"/>
      <c r="K105" s="56" t="s">
        <v>2</v>
      </c>
      <c r="L105" s="33"/>
      <c r="M105" s="33"/>
      <c r="Q105" s="3"/>
      <c r="R105" s="3"/>
      <c r="S105" s="3"/>
      <c r="T105" s="3"/>
      <c r="U105" s="3"/>
      <c r="V105" s="3"/>
      <c r="W105" s="3"/>
      <c r="X105" s="3"/>
      <c r="Y105" s="3"/>
      <c r="Z105" s="3"/>
      <c r="AA105" s="3"/>
      <c r="AB105" s="3"/>
      <c r="AC105" s="3"/>
      <c r="AD105" s="3"/>
      <c r="AE105" s="3"/>
      <c r="AF105" s="3"/>
      <c r="AG105" s="3"/>
      <c r="AH105" s="3"/>
      <c r="AI105" s="3"/>
      <c r="AJ105" s="3"/>
    </row>
    <row r="106" spans="1:36" customFormat="1" ht="15.75" thickBot="1" x14ac:dyDescent="0.3">
      <c r="A106" s="70"/>
      <c r="B106" s="17" t="s">
        <v>150</v>
      </c>
      <c r="C106" s="154" t="s">
        <v>3</v>
      </c>
      <c r="D106" s="154"/>
      <c r="E106" s="154"/>
      <c r="F106" s="154"/>
      <c r="G106" s="154"/>
      <c r="H106" s="102">
        <f>SUM(H69:H100)</f>
        <v>0</v>
      </c>
      <c r="I106" s="33"/>
      <c r="J106" s="33"/>
      <c r="K106" s="33"/>
      <c r="L106" s="33"/>
      <c r="M106" s="33"/>
      <c r="Q106" s="3"/>
      <c r="R106" s="3"/>
      <c r="S106" s="3"/>
      <c r="T106" s="3"/>
      <c r="U106" s="3"/>
      <c r="V106" s="3"/>
      <c r="W106" s="3"/>
      <c r="X106" s="3"/>
      <c r="Y106" s="3"/>
      <c r="Z106" s="3"/>
      <c r="AA106" s="3"/>
      <c r="AB106" s="3"/>
      <c r="AC106" s="3"/>
      <c r="AD106" s="3"/>
      <c r="AE106" s="3"/>
      <c r="AF106" s="3"/>
      <c r="AG106" s="3"/>
      <c r="AH106" s="3"/>
      <c r="AI106" s="3"/>
      <c r="AJ106" s="3"/>
    </row>
    <row r="107" spans="1:36" customFormat="1" x14ac:dyDescent="0.25">
      <c r="A107" s="10"/>
      <c r="B107" s="35"/>
      <c r="C107" s="33"/>
      <c r="D107" s="32"/>
      <c r="E107" s="32"/>
      <c r="F107" s="32"/>
      <c r="G107" s="32"/>
      <c r="H107" s="32"/>
      <c r="I107" s="33"/>
      <c r="J107" s="33"/>
      <c r="K107" s="33"/>
      <c r="L107" s="33"/>
      <c r="M107" s="33"/>
      <c r="Q107" s="3"/>
      <c r="R107" s="3"/>
      <c r="S107" s="3"/>
      <c r="T107" s="3"/>
      <c r="U107" s="3"/>
      <c r="V107" s="3"/>
      <c r="W107" s="3"/>
      <c r="X107" s="3"/>
      <c r="Y107" s="3"/>
      <c r="Z107" s="3"/>
      <c r="AA107" s="3"/>
      <c r="AB107" s="3"/>
      <c r="AC107" s="3"/>
      <c r="AD107" s="3"/>
      <c r="AE107" s="3"/>
      <c r="AF107" s="3"/>
      <c r="AG107" s="3"/>
      <c r="AH107" s="3"/>
      <c r="AI107" s="3"/>
      <c r="AJ107" s="3"/>
    </row>
    <row r="108" spans="1:36" customFormat="1" x14ac:dyDescent="0.25">
      <c r="A108" s="77"/>
      <c r="B108" s="76" t="s">
        <v>103</v>
      </c>
      <c r="C108" s="76"/>
      <c r="D108" s="78"/>
      <c r="E108" s="78"/>
      <c r="F108" s="78"/>
      <c r="G108" s="78"/>
      <c r="H108" s="78"/>
      <c r="I108" s="78"/>
      <c r="J108" s="78"/>
      <c r="K108" s="78"/>
      <c r="L108" s="76"/>
      <c r="M108" s="10"/>
    </row>
    <row r="109" spans="1:36" customFormat="1" x14ac:dyDescent="0.25">
      <c r="A109" s="75"/>
      <c r="B109" s="33"/>
      <c r="C109" s="33"/>
      <c r="D109" s="32"/>
      <c r="E109" s="32"/>
      <c r="F109" s="32"/>
      <c r="G109" s="32"/>
      <c r="H109" s="32"/>
      <c r="I109" s="10"/>
      <c r="J109" s="10"/>
      <c r="K109" s="10"/>
      <c r="L109" s="33"/>
      <c r="M109" s="10"/>
    </row>
    <row r="110" spans="1:36" customFormat="1" x14ac:dyDescent="0.25">
      <c r="A110" s="75"/>
      <c r="B110" s="79" t="s">
        <v>178</v>
      </c>
      <c r="C110" s="33"/>
      <c r="D110" s="32"/>
      <c r="E110" s="32"/>
      <c r="F110" s="32"/>
      <c r="G110" s="32"/>
      <c r="H110" s="32"/>
      <c r="I110" s="10"/>
      <c r="J110" s="10"/>
      <c r="K110" s="10"/>
      <c r="L110" s="33"/>
      <c r="M110" s="10"/>
    </row>
    <row r="111" spans="1:36" customFormat="1" x14ac:dyDescent="0.25">
      <c r="A111" s="75"/>
      <c r="B111" s="37" t="s">
        <v>66</v>
      </c>
      <c r="C111" s="33"/>
      <c r="D111" s="104" t="e">
        <f>$H$63</f>
        <v>#DIV/0!</v>
      </c>
      <c r="E111" s="36" t="str">
        <f>_xlfn.CONCAT("basé sur: ",D41," durée de dépréciation (année)")</f>
        <v>basé sur:  durée de dépréciation (année)</v>
      </c>
      <c r="F111" s="32"/>
      <c r="G111" s="32"/>
      <c r="H111" s="32"/>
      <c r="I111" s="10"/>
      <c r="J111" s="10"/>
      <c r="K111" s="10"/>
      <c r="L111" s="33"/>
      <c r="M111" s="10"/>
    </row>
    <row r="112" spans="1:36" customFormat="1" x14ac:dyDescent="0.25">
      <c r="A112" s="75"/>
      <c r="B112" s="37"/>
      <c r="C112" s="33"/>
      <c r="D112" s="90" t="e">
        <f>H60</f>
        <v>#DIV/0!</v>
      </c>
      <c r="E112" s="36" t="s">
        <v>62</v>
      </c>
      <c r="F112" s="32"/>
      <c r="G112" s="32"/>
      <c r="H112" s="32"/>
      <c r="I112" s="10"/>
      <c r="J112" s="10"/>
      <c r="K112" s="10"/>
      <c r="L112" s="33"/>
      <c r="M112" s="10"/>
    </row>
    <row r="113" spans="1:13" customFormat="1" x14ac:dyDescent="0.25">
      <c r="A113" s="75"/>
      <c r="B113" s="37"/>
      <c r="C113" s="33"/>
      <c r="D113" s="90">
        <f>H61</f>
        <v>0</v>
      </c>
      <c r="E113" s="36" t="s">
        <v>105</v>
      </c>
      <c r="F113" s="32"/>
      <c r="G113" s="32"/>
      <c r="H113" s="32"/>
      <c r="I113" s="10"/>
      <c r="J113" s="10"/>
      <c r="K113" s="10"/>
      <c r="L113" s="33"/>
      <c r="M113" s="10"/>
    </row>
    <row r="114" spans="1:13" customFormat="1" x14ac:dyDescent="0.25">
      <c r="A114" s="75"/>
      <c r="B114" s="37"/>
      <c r="C114" s="33"/>
      <c r="D114" s="32"/>
      <c r="E114" s="32"/>
      <c r="F114" s="32"/>
      <c r="G114" s="32"/>
      <c r="H114" s="32"/>
      <c r="I114" s="10"/>
      <c r="J114" s="10"/>
      <c r="K114" s="10"/>
      <c r="L114" s="33"/>
      <c r="M114" s="10"/>
    </row>
    <row r="115" spans="1:13" customFormat="1" x14ac:dyDescent="0.25">
      <c r="A115" s="75"/>
      <c r="B115" s="37" t="s">
        <v>104</v>
      </c>
      <c r="C115" s="33"/>
      <c r="D115" s="105">
        <f>$H$106</f>
        <v>0</v>
      </c>
      <c r="E115" s="32"/>
      <c r="F115" s="32"/>
      <c r="G115" s="32"/>
      <c r="H115" s="32"/>
      <c r="I115" s="10"/>
      <c r="J115" s="10"/>
      <c r="K115" s="10"/>
      <c r="L115" s="33"/>
      <c r="M115" s="10"/>
    </row>
    <row r="116" spans="1:13" customFormat="1" x14ac:dyDescent="0.25">
      <c r="A116" s="75"/>
      <c r="B116" s="37"/>
      <c r="C116" s="33"/>
      <c r="D116" s="106">
        <f>H76</f>
        <v>0</v>
      </c>
      <c r="E116" s="36" t="s">
        <v>107</v>
      </c>
      <c r="F116" s="32"/>
      <c r="G116" s="32"/>
      <c r="H116" s="32"/>
      <c r="I116" s="10"/>
      <c r="J116" s="10"/>
      <c r="K116" s="10"/>
      <c r="L116" s="33"/>
      <c r="M116" s="10"/>
    </row>
    <row r="117" spans="1:13" customFormat="1" x14ac:dyDescent="0.25">
      <c r="A117" s="75"/>
      <c r="B117" s="37"/>
      <c r="C117" s="33"/>
      <c r="D117" s="106">
        <f>H85</f>
        <v>0</v>
      </c>
      <c r="E117" s="36" t="s">
        <v>108</v>
      </c>
      <c r="F117" s="32"/>
      <c r="G117" s="32"/>
      <c r="H117" s="32"/>
      <c r="I117" s="10"/>
      <c r="J117" s="10"/>
      <c r="K117" s="10"/>
      <c r="L117" s="33"/>
      <c r="M117" s="10"/>
    </row>
    <row r="118" spans="1:13" customFormat="1" x14ac:dyDescent="0.25">
      <c r="A118" s="75"/>
      <c r="B118" s="37"/>
      <c r="C118" s="33"/>
      <c r="D118" s="106">
        <f>H93</f>
        <v>0</v>
      </c>
      <c r="E118" s="36" t="s">
        <v>152</v>
      </c>
      <c r="F118" s="32"/>
      <c r="G118" s="32"/>
      <c r="H118" s="32"/>
      <c r="I118" s="10"/>
      <c r="J118" s="10"/>
      <c r="K118" s="10"/>
      <c r="L118" s="33"/>
      <c r="M118" s="10"/>
    </row>
    <row r="119" spans="1:13" customFormat="1" x14ac:dyDescent="0.25">
      <c r="A119" s="75"/>
      <c r="B119" s="37"/>
      <c r="C119" s="33"/>
      <c r="D119" s="106">
        <f>H103</f>
        <v>0</v>
      </c>
      <c r="E119" s="36" t="s">
        <v>109</v>
      </c>
      <c r="F119" s="32"/>
      <c r="G119" s="32"/>
      <c r="H119" s="32"/>
      <c r="I119" s="10"/>
      <c r="J119" s="10"/>
      <c r="K119" s="10"/>
      <c r="L119" s="33"/>
      <c r="M119" s="10"/>
    </row>
    <row r="120" spans="1:13" customFormat="1" ht="15.75" thickBot="1" x14ac:dyDescent="0.3">
      <c r="A120" s="75"/>
      <c r="B120" s="37"/>
      <c r="C120" s="33"/>
      <c r="D120" s="60"/>
      <c r="E120" s="32"/>
      <c r="F120" s="32"/>
      <c r="G120" s="32"/>
      <c r="H120" s="32"/>
      <c r="I120" s="10"/>
      <c r="J120" s="10"/>
      <c r="K120" s="10"/>
      <c r="L120" s="33"/>
      <c r="M120" s="10"/>
    </row>
    <row r="121" spans="1:13" customFormat="1" ht="16.5" thickTop="1" thickBot="1" x14ac:dyDescent="0.3">
      <c r="A121" s="75"/>
      <c r="B121" s="37" t="s">
        <v>110</v>
      </c>
      <c r="C121" s="33"/>
      <c r="D121" s="107" t="e">
        <f>-D111+D115</f>
        <v>#DIV/0!</v>
      </c>
      <c r="E121" s="32"/>
      <c r="F121" s="32"/>
      <c r="G121" s="32"/>
      <c r="H121" s="32"/>
      <c r="I121" s="10"/>
      <c r="J121" s="10"/>
      <c r="K121" s="10"/>
      <c r="L121" s="33"/>
      <c r="M121" s="10"/>
    </row>
    <row r="122" spans="1:13" customFormat="1" ht="15.75" thickTop="1" x14ac:dyDescent="0.25">
      <c r="A122" s="75"/>
      <c r="B122" s="33"/>
      <c r="C122" s="33"/>
      <c r="D122" s="32"/>
      <c r="E122" s="32"/>
      <c r="F122" s="32"/>
      <c r="G122" s="32"/>
      <c r="H122" s="32"/>
      <c r="I122" s="10"/>
      <c r="J122" s="10"/>
      <c r="K122" s="10"/>
      <c r="L122" s="33"/>
      <c r="M122" s="10"/>
    </row>
    <row r="123" spans="1:13" customFormat="1" x14ac:dyDescent="0.25">
      <c r="A123" s="75"/>
      <c r="B123" s="37" t="s">
        <v>153</v>
      </c>
      <c r="C123" s="33"/>
      <c r="D123" s="32"/>
      <c r="E123" s="32"/>
      <c r="F123" s="32"/>
      <c r="G123" s="32"/>
      <c r="H123" s="32"/>
      <c r="I123" s="10"/>
      <c r="J123" s="10"/>
      <c r="K123" s="10"/>
      <c r="L123" s="33"/>
      <c r="M123" s="10"/>
    </row>
    <row r="124" spans="1:13" customFormat="1" x14ac:dyDescent="0.25">
      <c r="A124" s="75"/>
      <c r="B124" s="35" t="s">
        <v>111</v>
      </c>
      <c r="C124" s="33"/>
      <c r="D124" s="108" t="e">
        <f>IF($D$121&lt;0,ABS(D121/D16/$D$55*100%),"S.O.")</f>
        <v>#DIV/0!</v>
      </c>
      <c r="E124" s="59" t="str">
        <f>IF($D$14="","veuillez entrer D11 et D14","par an")</f>
        <v>veuillez entrer D11 et D14</v>
      </c>
      <c r="F124" s="32"/>
      <c r="G124" s="32"/>
      <c r="H124" s="32"/>
      <c r="I124" s="10"/>
      <c r="J124" s="10"/>
      <c r="K124" s="10"/>
      <c r="L124" s="33"/>
      <c r="M124" s="10"/>
    </row>
    <row r="125" spans="1:13" customFormat="1" x14ac:dyDescent="0.25">
      <c r="A125" s="75"/>
      <c r="B125" s="35" t="s">
        <v>113</v>
      </c>
      <c r="C125" s="33"/>
      <c r="D125" s="109" t="e">
        <f>IF($D$121&lt;0,-$D$121/$D$14,"S.O.")</f>
        <v>#DIV/0!</v>
      </c>
      <c r="E125" s="59" t="str">
        <f>IF($D$14="","veuillez entrer D11 et D14","")</f>
        <v>veuillez entrer D11 et D14</v>
      </c>
      <c r="F125" s="32"/>
      <c r="G125" s="32"/>
      <c r="H125" s="32"/>
      <c r="I125" s="10"/>
      <c r="J125" s="10"/>
      <c r="K125" s="10"/>
      <c r="L125" s="33"/>
      <c r="M125" s="10"/>
    </row>
    <row r="126" spans="1:13" customFormat="1" x14ac:dyDescent="0.25">
      <c r="A126" s="75"/>
      <c r="B126" s="33"/>
      <c r="C126" s="33"/>
      <c r="D126" s="32"/>
      <c r="E126" s="32"/>
      <c r="F126" s="32"/>
      <c r="G126" s="32"/>
      <c r="H126" s="32"/>
      <c r="I126" s="10"/>
      <c r="J126" s="10"/>
      <c r="K126" s="10"/>
      <c r="L126" s="33"/>
      <c r="M126" s="10"/>
    </row>
    <row r="127" spans="1:13" customFormat="1" x14ac:dyDescent="0.25">
      <c r="A127" s="75"/>
      <c r="B127" s="33"/>
      <c r="C127" s="33"/>
      <c r="D127" s="32"/>
      <c r="E127" s="32"/>
      <c r="F127" s="32"/>
      <c r="G127" s="32"/>
      <c r="H127" s="32"/>
      <c r="I127" s="10"/>
      <c r="J127" s="10"/>
      <c r="K127" s="10"/>
      <c r="L127" s="33"/>
      <c r="M127" s="10"/>
    </row>
    <row r="128" spans="1:13" customFormat="1" x14ac:dyDescent="0.25">
      <c r="A128" s="75"/>
      <c r="B128" s="79" t="s">
        <v>154</v>
      </c>
      <c r="C128" s="15" t="s">
        <v>7</v>
      </c>
      <c r="D128" s="61" t="s">
        <v>116</v>
      </c>
      <c r="E128" s="13" t="s">
        <v>114</v>
      </c>
      <c r="F128" s="9"/>
      <c r="G128" s="9"/>
      <c r="H128" s="32"/>
      <c r="I128" s="10"/>
      <c r="J128" s="10"/>
      <c r="K128" s="10"/>
      <c r="L128" s="33"/>
      <c r="M128" s="10"/>
    </row>
    <row r="129" spans="1:13" customFormat="1" x14ac:dyDescent="0.25">
      <c r="A129" s="75"/>
      <c r="B129" s="10" t="s">
        <v>115</v>
      </c>
      <c r="C129" s="14">
        <f>E129-0.1</f>
        <v>0.9</v>
      </c>
      <c r="D129" s="111">
        <v>3</v>
      </c>
      <c r="E129" s="111">
        <v>1</v>
      </c>
      <c r="F129" s="11"/>
      <c r="G129" s="11"/>
      <c r="H129" s="32"/>
      <c r="I129" s="10"/>
      <c r="J129" s="10"/>
      <c r="K129" s="10"/>
      <c r="L129" s="33"/>
      <c r="M129" s="10"/>
    </row>
    <row r="130" spans="1:13" customFormat="1" x14ac:dyDescent="0.25">
      <c r="A130" s="75"/>
      <c r="B130" s="10" t="s">
        <v>117</v>
      </c>
      <c r="C130" s="14">
        <f t="shared" ref="C130:C131" si="0">E130-0.1</f>
        <v>0.9</v>
      </c>
      <c r="D130" s="111">
        <v>3</v>
      </c>
      <c r="E130" s="111">
        <v>1</v>
      </c>
      <c r="F130" s="11"/>
      <c r="G130" s="11"/>
      <c r="H130" s="32"/>
      <c r="I130" s="10"/>
      <c r="J130" s="10"/>
      <c r="K130" s="10"/>
      <c r="L130" s="33"/>
      <c r="M130" s="10"/>
    </row>
    <row r="131" spans="1:13" customFormat="1" x14ac:dyDescent="0.25">
      <c r="A131" s="75"/>
      <c r="B131" s="10" t="s">
        <v>155</v>
      </c>
      <c r="C131" s="14">
        <f t="shared" si="0"/>
        <v>0.9</v>
      </c>
      <c r="D131" s="111">
        <v>3</v>
      </c>
      <c r="E131" s="111">
        <v>1</v>
      </c>
      <c r="F131" s="11"/>
      <c r="G131" s="11"/>
      <c r="H131" s="32"/>
      <c r="I131" s="10"/>
      <c r="J131" s="10"/>
      <c r="K131" s="10"/>
      <c r="L131" s="33"/>
      <c r="M131" s="10"/>
    </row>
    <row r="132" spans="1:13" customFormat="1" x14ac:dyDescent="0.25">
      <c r="A132" s="75"/>
      <c r="B132" s="10" t="s">
        <v>118</v>
      </c>
      <c r="C132" s="14">
        <f>E132-0.1</f>
        <v>0.9</v>
      </c>
      <c r="D132" s="111">
        <v>3</v>
      </c>
      <c r="E132" s="111">
        <v>1</v>
      </c>
      <c r="F132" s="11"/>
      <c r="G132" s="11"/>
      <c r="H132" s="32"/>
      <c r="I132" s="10"/>
      <c r="J132" s="10"/>
      <c r="K132" s="10"/>
      <c r="L132" s="33"/>
      <c r="M132" s="10"/>
    </row>
    <row r="133" spans="1:13" customFormat="1" x14ac:dyDescent="0.25">
      <c r="A133" s="75"/>
      <c r="B133" s="10" t="s">
        <v>119</v>
      </c>
      <c r="C133" s="14">
        <f>E133-0.1</f>
        <v>0.9</v>
      </c>
      <c r="D133" s="111">
        <v>3</v>
      </c>
      <c r="E133" s="111">
        <v>1</v>
      </c>
      <c r="F133" s="11"/>
      <c r="G133" s="11"/>
      <c r="H133" s="32"/>
      <c r="I133" s="10"/>
      <c r="J133" s="10"/>
      <c r="K133" s="10"/>
      <c r="L133" s="33"/>
      <c r="M133" s="10"/>
    </row>
    <row r="134" spans="1:13" customFormat="1" x14ac:dyDescent="0.25">
      <c r="A134" s="75"/>
      <c r="B134" s="110" t="s">
        <v>120</v>
      </c>
      <c r="C134" s="14">
        <f>E134-0.1</f>
        <v>0.9</v>
      </c>
      <c r="D134" s="111">
        <v>3</v>
      </c>
      <c r="E134" s="111">
        <v>1</v>
      </c>
      <c r="F134" s="11"/>
      <c r="G134" s="11"/>
      <c r="H134" s="32"/>
      <c r="I134" s="10"/>
      <c r="J134" s="10"/>
      <c r="K134" s="10"/>
      <c r="L134" s="33"/>
      <c r="M134" s="10"/>
    </row>
    <row r="135" spans="1:13" customFormat="1" x14ac:dyDescent="0.25">
      <c r="A135" s="75"/>
      <c r="B135" s="110" t="s">
        <v>120</v>
      </c>
      <c r="C135" s="14">
        <f>E135-0.1</f>
        <v>0.9</v>
      </c>
      <c r="D135" s="111">
        <v>3</v>
      </c>
      <c r="E135" s="111">
        <v>1</v>
      </c>
      <c r="F135" s="11"/>
      <c r="G135" s="11"/>
      <c r="H135" s="32"/>
      <c r="I135" s="10"/>
      <c r="J135" s="10"/>
      <c r="K135" s="10"/>
      <c r="L135" s="33"/>
      <c r="M135" s="10"/>
    </row>
    <row r="136" spans="1:13" customFormat="1" x14ac:dyDescent="0.25">
      <c r="A136" s="75"/>
      <c r="B136" s="10"/>
      <c r="C136" s="14"/>
      <c r="D136" s="53"/>
      <c r="E136" s="53"/>
      <c r="F136" s="11"/>
      <c r="G136" s="11"/>
      <c r="H136" s="32"/>
      <c r="I136" s="10"/>
      <c r="J136" s="10"/>
      <c r="K136" s="10"/>
      <c r="L136" s="33"/>
      <c r="M136" s="10"/>
    </row>
    <row r="137" spans="1:13" customFormat="1" x14ac:dyDescent="0.25">
      <c r="A137" s="75"/>
      <c r="B137" s="10"/>
      <c r="C137" s="10"/>
      <c r="D137" s="53"/>
      <c r="E137" s="53"/>
      <c r="F137" s="12"/>
      <c r="G137" s="12"/>
      <c r="H137" s="32"/>
      <c r="I137" s="10"/>
      <c r="J137" s="10"/>
      <c r="K137" s="10"/>
      <c r="L137" s="33"/>
      <c r="M137" s="10"/>
    </row>
    <row r="138" spans="1:13" customFormat="1" x14ac:dyDescent="0.25">
      <c r="A138" s="75"/>
      <c r="B138" s="10"/>
      <c r="C138" s="10"/>
      <c r="D138" s="87" t="s">
        <v>124</v>
      </c>
      <c r="E138" s="87" t="s">
        <v>124</v>
      </c>
      <c r="F138" s="12"/>
      <c r="G138" s="12"/>
      <c r="H138" s="32"/>
      <c r="I138" s="10"/>
      <c r="J138" s="10"/>
      <c r="K138" s="10"/>
      <c r="L138" s="33"/>
      <c r="M138" s="10"/>
    </row>
    <row r="139" spans="1:13" customFormat="1" x14ac:dyDescent="0.25">
      <c r="A139" s="75"/>
      <c r="B139" s="10"/>
      <c r="C139" s="10"/>
      <c r="D139" s="87" t="s">
        <v>121</v>
      </c>
      <c r="E139" s="87" t="s">
        <v>121</v>
      </c>
      <c r="F139" s="12"/>
      <c r="G139" s="12"/>
      <c r="H139" s="32"/>
      <c r="I139" s="10"/>
      <c r="J139" s="10"/>
      <c r="K139" s="10"/>
      <c r="L139" s="33"/>
      <c r="M139" s="10"/>
    </row>
    <row r="140" spans="1:13" customFormat="1" x14ac:dyDescent="0.25">
      <c r="A140" s="75"/>
      <c r="B140" s="10"/>
      <c r="C140" s="10"/>
      <c r="D140" s="87" t="s">
        <v>122</v>
      </c>
      <c r="E140" s="87" t="s">
        <v>122</v>
      </c>
      <c r="F140" s="12"/>
      <c r="G140" s="12"/>
      <c r="H140" s="32"/>
      <c r="I140" s="10"/>
      <c r="J140" s="10"/>
      <c r="K140" s="10"/>
      <c r="L140" s="33"/>
      <c r="M140" s="10"/>
    </row>
    <row r="141" spans="1:13" customFormat="1" x14ac:dyDescent="0.25">
      <c r="A141" s="75"/>
      <c r="B141" s="10"/>
      <c r="C141" s="10"/>
      <c r="D141" s="87" t="s">
        <v>123</v>
      </c>
      <c r="E141" s="87" t="s">
        <v>123</v>
      </c>
      <c r="F141" s="12"/>
      <c r="G141" s="12"/>
      <c r="H141" s="53"/>
      <c r="I141" s="10"/>
      <c r="J141" s="10"/>
      <c r="K141" s="10"/>
      <c r="L141" s="10"/>
      <c r="M141" s="10"/>
    </row>
    <row r="142" spans="1:13" customFormat="1" x14ac:dyDescent="0.25">
      <c r="A142" s="75"/>
      <c r="B142" s="10"/>
      <c r="C142" s="10"/>
      <c r="D142" s="10"/>
      <c r="E142" s="8"/>
      <c r="F142" s="12"/>
      <c r="G142" s="12"/>
      <c r="H142" s="53"/>
      <c r="I142" s="10"/>
      <c r="J142" s="10"/>
      <c r="K142" s="10"/>
      <c r="L142" s="10"/>
      <c r="M142" s="10"/>
    </row>
    <row r="143" spans="1:13" customFormat="1" hidden="1" x14ac:dyDescent="0.25">
      <c r="A143" s="10"/>
      <c r="B143" s="10"/>
      <c r="C143" s="10"/>
      <c r="D143" s="10"/>
      <c r="E143" s="10"/>
      <c r="F143" s="12"/>
      <c r="G143" s="12"/>
      <c r="H143" s="53"/>
      <c r="I143" s="10"/>
      <c r="J143" s="10"/>
      <c r="K143" s="10"/>
      <c r="L143" s="10"/>
      <c r="M143" s="10"/>
    </row>
    <row r="144" spans="1:13" customFormat="1" hidden="1" x14ac:dyDescent="0.25">
      <c r="A144" s="10"/>
      <c r="B144" s="10"/>
      <c r="C144" s="10"/>
      <c r="D144" s="10"/>
      <c r="E144" s="10"/>
      <c r="F144" s="12"/>
      <c r="G144" s="12"/>
      <c r="H144" s="53"/>
      <c r="I144" s="10"/>
      <c r="J144" s="10"/>
      <c r="K144" s="10"/>
      <c r="L144" s="10"/>
      <c r="M144" s="10"/>
    </row>
    <row r="145" spans="1:36" customFormat="1" hidden="1" x14ac:dyDescent="0.25">
      <c r="A145" s="10"/>
      <c r="B145" s="10"/>
      <c r="C145" s="10"/>
      <c r="D145" s="10"/>
      <c r="E145" s="10"/>
      <c r="F145" s="12"/>
      <c r="G145" s="12"/>
      <c r="H145" s="53"/>
      <c r="I145" s="10"/>
      <c r="J145" s="10"/>
      <c r="K145" s="10"/>
      <c r="L145" s="10"/>
      <c r="M145" s="10"/>
    </row>
    <row r="146" spans="1:36" customFormat="1" hidden="1" x14ac:dyDescent="0.25">
      <c r="A146" s="10"/>
      <c r="B146" s="10"/>
      <c r="C146" s="10"/>
      <c r="D146" s="10"/>
      <c r="E146" s="10"/>
      <c r="F146" s="12"/>
      <c r="G146" s="12"/>
      <c r="H146" s="53"/>
      <c r="I146" s="10"/>
      <c r="J146" s="10"/>
      <c r="K146" s="10"/>
      <c r="L146" s="10"/>
      <c r="M146" s="10"/>
    </row>
    <row r="147" spans="1:36" customFormat="1" hidden="1" x14ac:dyDescent="0.25">
      <c r="A147" s="10"/>
      <c r="B147" s="10"/>
      <c r="C147" s="10"/>
      <c r="D147" s="10"/>
      <c r="E147" s="8"/>
      <c r="F147" s="12"/>
      <c r="G147" s="12"/>
      <c r="H147" s="53"/>
      <c r="I147" s="10"/>
      <c r="J147" s="10"/>
      <c r="K147" s="10"/>
      <c r="L147" s="10"/>
      <c r="M147" s="10"/>
    </row>
    <row r="148" spans="1:36" customFormat="1" hidden="1" x14ac:dyDescent="0.25">
      <c r="A148" s="10"/>
      <c r="B148" s="10"/>
      <c r="C148" s="10"/>
      <c r="D148" s="10"/>
      <c r="E148" s="8"/>
      <c r="F148" s="12"/>
      <c r="G148" s="12"/>
      <c r="H148" s="53"/>
      <c r="I148" s="10"/>
      <c r="J148" s="10"/>
      <c r="K148" s="10"/>
      <c r="L148" s="10"/>
      <c r="M148" s="10"/>
    </row>
    <row r="149" spans="1:36" customFormat="1" hidden="1" x14ac:dyDescent="0.25">
      <c r="A149" s="10"/>
      <c r="B149" s="10"/>
      <c r="C149" s="10"/>
      <c r="D149" s="10"/>
      <c r="E149" s="8"/>
      <c r="F149" s="12"/>
      <c r="G149" s="12"/>
      <c r="H149" s="53"/>
      <c r="I149" s="10"/>
      <c r="J149" s="10"/>
      <c r="K149" s="10"/>
      <c r="L149" s="10"/>
      <c r="M149" s="10"/>
    </row>
    <row r="150" spans="1:36" s="1" customFormat="1" hidden="1" x14ac:dyDescent="0.25">
      <c r="A150" s="10"/>
      <c r="B150" s="10"/>
      <c r="C150" s="10"/>
      <c r="D150" s="10"/>
      <c r="E150" s="8"/>
      <c r="F150" s="12"/>
      <c r="G150" s="12"/>
      <c r="H150" s="53"/>
      <c r="I150" s="10"/>
      <c r="J150" s="10"/>
      <c r="K150" s="10"/>
      <c r="L150" s="10"/>
      <c r="M150" s="10"/>
      <c r="Q150"/>
      <c r="R150"/>
      <c r="S150"/>
      <c r="T150"/>
      <c r="U150"/>
      <c r="V150"/>
      <c r="W150"/>
      <c r="X150"/>
      <c r="Y150"/>
      <c r="Z150"/>
      <c r="AA150"/>
      <c r="AB150"/>
      <c r="AC150"/>
      <c r="AD150"/>
      <c r="AE150"/>
      <c r="AF150"/>
      <c r="AG150"/>
      <c r="AH150"/>
      <c r="AI150"/>
      <c r="AJ150"/>
    </row>
    <row r="151" spans="1:36" s="1" customFormat="1" hidden="1" x14ac:dyDescent="0.25">
      <c r="A151" s="10"/>
      <c r="B151" s="10"/>
      <c r="C151" s="10"/>
      <c r="D151" s="10"/>
      <c r="E151" s="8"/>
      <c r="F151" s="12"/>
      <c r="G151" s="12"/>
      <c r="H151" s="53"/>
      <c r="I151" s="10"/>
      <c r="J151" s="10"/>
      <c r="K151" s="10"/>
      <c r="L151" s="10"/>
      <c r="M151" s="10"/>
      <c r="Q151"/>
      <c r="R151"/>
      <c r="S151"/>
      <c r="T151"/>
      <c r="U151"/>
      <c r="V151"/>
      <c r="W151"/>
      <c r="X151"/>
      <c r="Y151"/>
      <c r="Z151"/>
      <c r="AA151"/>
      <c r="AB151"/>
      <c r="AC151"/>
      <c r="AD151"/>
      <c r="AE151"/>
      <c r="AF151"/>
      <c r="AG151"/>
      <c r="AH151"/>
      <c r="AI151"/>
      <c r="AJ151"/>
    </row>
    <row r="152" spans="1:36" s="1" customFormat="1" hidden="1" x14ac:dyDescent="0.25">
      <c r="A152" s="10"/>
      <c r="B152" s="10"/>
      <c r="C152" s="10"/>
      <c r="D152" s="10"/>
      <c r="E152" s="8"/>
      <c r="F152" s="12"/>
      <c r="G152" s="12"/>
      <c r="H152" s="53"/>
      <c r="I152" s="10"/>
      <c r="J152" s="10"/>
      <c r="K152" s="10"/>
      <c r="L152" s="10"/>
      <c r="M152" s="10"/>
      <c r="Q152"/>
      <c r="R152"/>
      <c r="S152"/>
      <c r="T152"/>
      <c r="U152"/>
      <c r="V152"/>
      <c r="W152"/>
      <c r="X152"/>
      <c r="Y152"/>
      <c r="Z152"/>
      <c r="AA152"/>
      <c r="AB152"/>
      <c r="AC152"/>
      <c r="AD152"/>
      <c r="AE152"/>
      <c r="AF152"/>
      <c r="AG152"/>
      <c r="AH152"/>
      <c r="AI152"/>
      <c r="AJ152"/>
    </row>
    <row r="153" spans="1:36" s="1" customFormat="1" hidden="1" x14ac:dyDescent="0.25">
      <c r="A153" s="10"/>
      <c r="B153" s="10"/>
      <c r="C153" s="10"/>
      <c r="D153" s="10"/>
      <c r="E153" s="8"/>
      <c r="F153" s="12"/>
      <c r="G153" s="12"/>
      <c r="H153" s="53"/>
      <c r="I153" s="10"/>
      <c r="J153" s="10"/>
      <c r="K153" s="10"/>
      <c r="L153" s="10"/>
      <c r="M153" s="10"/>
      <c r="Q153"/>
      <c r="R153"/>
      <c r="S153"/>
      <c r="T153"/>
      <c r="U153"/>
      <c r="V153"/>
      <c r="W153"/>
      <c r="X153"/>
      <c r="Y153"/>
      <c r="Z153"/>
      <c r="AA153"/>
      <c r="AB153"/>
      <c r="AC153"/>
      <c r="AD153"/>
      <c r="AE153"/>
      <c r="AF153"/>
      <c r="AG153"/>
      <c r="AH153"/>
      <c r="AI153"/>
      <c r="AJ153"/>
    </row>
    <row r="154" spans="1:36" s="1" customFormat="1" hidden="1" x14ac:dyDescent="0.25">
      <c r="A154" s="10"/>
      <c r="B154" s="10"/>
      <c r="C154" s="10"/>
      <c r="D154" s="10"/>
      <c r="E154" s="8"/>
      <c r="F154" s="12"/>
      <c r="G154" s="12"/>
      <c r="H154" s="53"/>
      <c r="I154" s="10"/>
      <c r="J154" s="10"/>
      <c r="K154" s="10"/>
      <c r="L154" s="10"/>
      <c r="M154" s="10"/>
      <c r="Q154"/>
      <c r="R154"/>
      <c r="S154"/>
      <c r="T154"/>
      <c r="U154"/>
      <c r="V154"/>
      <c r="W154"/>
      <c r="X154"/>
      <c r="Y154"/>
      <c r="Z154"/>
      <c r="AA154"/>
      <c r="AB154"/>
      <c r="AC154"/>
      <c r="AD154"/>
      <c r="AE154"/>
      <c r="AF154"/>
      <c r="AG154"/>
      <c r="AH154"/>
      <c r="AI154"/>
      <c r="AJ154"/>
    </row>
    <row r="155" spans="1:36" s="1" customFormat="1" hidden="1" x14ac:dyDescent="0.25">
      <c r="A155" s="10"/>
      <c r="B155" s="10"/>
      <c r="C155" s="10"/>
      <c r="D155" s="10"/>
      <c r="E155" s="8"/>
      <c r="F155" s="12"/>
      <c r="G155" s="12"/>
      <c r="H155" s="53"/>
      <c r="I155" s="10"/>
      <c r="J155" s="10"/>
      <c r="K155" s="10"/>
      <c r="L155" s="10"/>
      <c r="M155" s="10"/>
      <c r="Q155"/>
      <c r="R155"/>
      <c r="S155"/>
      <c r="T155"/>
      <c r="U155"/>
      <c r="V155"/>
      <c r="W155"/>
      <c r="X155"/>
      <c r="Y155"/>
      <c r="Z155"/>
      <c r="AA155"/>
      <c r="AB155"/>
      <c r="AC155"/>
      <c r="AD155"/>
      <c r="AE155"/>
      <c r="AF155"/>
      <c r="AG155"/>
      <c r="AH155"/>
      <c r="AI155"/>
      <c r="AJ155"/>
    </row>
    <row r="156" spans="1:36" s="1" customFormat="1" hidden="1" x14ac:dyDescent="0.25">
      <c r="A156" s="10"/>
      <c r="B156" s="10"/>
      <c r="C156" s="10"/>
      <c r="D156" s="10"/>
      <c r="E156" s="8"/>
      <c r="F156" s="12"/>
      <c r="G156" s="12"/>
      <c r="H156" s="53"/>
      <c r="I156" s="10"/>
      <c r="J156" s="10"/>
      <c r="K156" s="10"/>
      <c r="L156" s="10"/>
      <c r="M156" s="10"/>
      <c r="Q156"/>
      <c r="R156"/>
      <c r="S156"/>
      <c r="T156"/>
      <c r="U156"/>
      <c r="V156"/>
      <c r="W156"/>
      <c r="X156"/>
      <c r="Y156"/>
      <c r="Z156"/>
      <c r="AA156"/>
      <c r="AB156"/>
      <c r="AC156"/>
      <c r="AD156"/>
      <c r="AE156"/>
      <c r="AF156"/>
      <c r="AG156"/>
      <c r="AH156"/>
      <c r="AI156"/>
      <c r="AJ156"/>
    </row>
    <row r="157" spans="1:36" s="1" customFormat="1" hidden="1" x14ac:dyDescent="0.25">
      <c r="A157" s="10"/>
      <c r="B157" s="10"/>
      <c r="C157" s="10"/>
      <c r="D157" s="10"/>
      <c r="E157" s="8"/>
      <c r="F157" s="12"/>
      <c r="G157" s="12"/>
      <c r="H157" s="53"/>
      <c r="I157" s="10"/>
      <c r="J157" s="10"/>
      <c r="K157" s="10"/>
      <c r="L157" s="10"/>
      <c r="M157" s="10"/>
      <c r="Q157"/>
      <c r="R157"/>
      <c r="S157"/>
      <c r="T157"/>
      <c r="U157"/>
      <c r="V157"/>
      <c r="W157"/>
      <c r="X157"/>
      <c r="Y157"/>
      <c r="Z157"/>
      <c r="AA157"/>
      <c r="AB157"/>
      <c r="AC157"/>
      <c r="AD157"/>
      <c r="AE157"/>
      <c r="AF157"/>
      <c r="AG157"/>
      <c r="AH157"/>
      <c r="AI157"/>
      <c r="AJ157"/>
    </row>
    <row r="158" spans="1:36" s="1" customFormat="1" hidden="1" x14ac:dyDescent="0.25">
      <c r="A158" s="10"/>
      <c r="B158" s="10"/>
      <c r="C158" s="10"/>
      <c r="D158" s="10"/>
      <c r="E158" s="8"/>
      <c r="F158" s="12"/>
      <c r="G158" s="12"/>
      <c r="H158" s="53"/>
      <c r="I158" s="10"/>
      <c r="J158" s="10"/>
      <c r="K158" s="10"/>
      <c r="L158" s="10"/>
      <c r="M158" s="10"/>
      <c r="Q158"/>
      <c r="R158"/>
      <c r="S158"/>
      <c r="T158"/>
      <c r="U158"/>
      <c r="V158"/>
      <c r="W158"/>
      <c r="X158"/>
      <c r="Y158"/>
      <c r="Z158"/>
      <c r="AA158"/>
      <c r="AB158"/>
      <c r="AC158"/>
      <c r="AD158"/>
      <c r="AE158"/>
      <c r="AF158"/>
      <c r="AG158"/>
      <c r="AH158"/>
      <c r="AI158"/>
      <c r="AJ158"/>
    </row>
    <row r="159" spans="1:36" s="1" customFormat="1" hidden="1" x14ac:dyDescent="0.25">
      <c r="A159" s="10"/>
      <c r="B159" s="10"/>
      <c r="C159" s="10"/>
      <c r="D159" s="10"/>
      <c r="E159" s="8"/>
      <c r="F159" s="12"/>
      <c r="G159" s="12"/>
      <c r="H159" s="53"/>
      <c r="I159" s="10"/>
      <c r="J159" s="10"/>
      <c r="K159" s="10"/>
      <c r="L159" s="10"/>
      <c r="M159" s="10"/>
      <c r="Q159"/>
      <c r="R159"/>
      <c r="S159"/>
      <c r="T159"/>
      <c r="U159"/>
      <c r="V159"/>
      <c r="W159"/>
      <c r="X159"/>
      <c r="Y159"/>
      <c r="Z159"/>
      <c r="AA159"/>
      <c r="AB159"/>
      <c r="AC159"/>
      <c r="AD159"/>
      <c r="AE159"/>
      <c r="AF159"/>
      <c r="AG159"/>
      <c r="AH159"/>
      <c r="AI159"/>
      <c r="AJ159"/>
    </row>
    <row r="160" spans="1:36" customFormat="1" hidden="1" x14ac:dyDescent="0.25">
      <c r="A160" s="10"/>
      <c r="B160" s="10"/>
      <c r="C160" s="10"/>
      <c r="D160" s="53"/>
      <c r="E160" s="53"/>
      <c r="F160" s="53"/>
      <c r="G160" s="53"/>
      <c r="H160" s="53"/>
      <c r="I160" s="10"/>
      <c r="J160" s="10"/>
      <c r="K160" s="10"/>
      <c r="L160" s="10"/>
      <c r="M160" s="10"/>
    </row>
    <row r="161" spans="1:13" customFormat="1" hidden="1" x14ac:dyDescent="0.25">
      <c r="A161" s="10"/>
      <c r="B161" s="10"/>
      <c r="C161" s="10"/>
      <c r="D161" s="53"/>
      <c r="E161" s="53"/>
      <c r="F161" s="53"/>
      <c r="G161" s="53"/>
      <c r="H161" s="53"/>
      <c r="I161" s="10"/>
      <c r="J161" s="10"/>
      <c r="K161" s="10"/>
      <c r="L161" s="10"/>
      <c r="M161" s="10"/>
    </row>
    <row r="162" spans="1:13" customFormat="1" hidden="1" x14ac:dyDescent="0.25">
      <c r="A162" s="10"/>
      <c r="B162" s="10"/>
      <c r="C162" s="10"/>
      <c r="D162" s="53"/>
      <c r="E162" s="53"/>
      <c r="F162" s="53"/>
      <c r="G162" s="53"/>
      <c r="H162" s="53"/>
      <c r="I162" s="10"/>
      <c r="J162" s="10"/>
      <c r="K162" s="10"/>
      <c r="L162" s="10"/>
      <c r="M162" s="10"/>
    </row>
    <row r="163" spans="1:13" customFormat="1" hidden="1" x14ac:dyDescent="0.25">
      <c r="A163" s="10"/>
      <c r="B163" s="10"/>
      <c r="C163" s="10"/>
      <c r="D163" s="53"/>
      <c r="E163" s="53"/>
      <c r="F163" s="53"/>
      <c r="G163" s="53"/>
      <c r="H163" s="53"/>
      <c r="I163" s="10"/>
      <c r="J163" s="10"/>
      <c r="K163" s="10"/>
      <c r="L163" s="10"/>
      <c r="M163" s="10"/>
    </row>
    <row r="164" spans="1:13" customFormat="1" hidden="1" x14ac:dyDescent="0.25">
      <c r="A164" s="10"/>
      <c r="B164" s="10"/>
      <c r="C164" s="10"/>
      <c r="D164" s="53"/>
      <c r="E164" s="53"/>
      <c r="F164" s="53"/>
      <c r="G164" s="53"/>
      <c r="H164" s="53"/>
      <c r="I164" s="10"/>
      <c r="J164" s="10"/>
      <c r="K164" s="10"/>
      <c r="L164" s="10"/>
      <c r="M164" s="10"/>
    </row>
    <row r="165" spans="1:13" customFormat="1" hidden="1" x14ac:dyDescent="0.25">
      <c r="A165" s="10"/>
      <c r="B165" s="10"/>
      <c r="C165" s="10"/>
      <c r="D165" s="53"/>
      <c r="E165" s="53"/>
      <c r="F165" s="53"/>
      <c r="G165" s="53"/>
      <c r="H165" s="53"/>
      <c r="I165" s="10"/>
      <c r="J165" s="10"/>
      <c r="K165" s="10"/>
      <c r="L165" s="10"/>
      <c r="M165" s="10"/>
    </row>
    <row r="166" spans="1:13" customFormat="1" hidden="1" x14ac:dyDescent="0.25">
      <c r="A166" s="10"/>
      <c r="B166" s="10"/>
      <c r="C166" s="10"/>
      <c r="D166" s="53"/>
      <c r="E166" s="53"/>
      <c r="F166" s="53"/>
      <c r="G166" s="53"/>
      <c r="H166" s="53"/>
      <c r="I166" s="10"/>
      <c r="J166" s="10"/>
      <c r="K166" s="10"/>
      <c r="L166" s="10"/>
      <c r="M166" s="10"/>
    </row>
    <row r="167" spans="1:13" customFormat="1" hidden="1" x14ac:dyDescent="0.25">
      <c r="A167" s="10"/>
      <c r="B167" s="10"/>
      <c r="C167" s="10"/>
      <c r="D167" s="53"/>
      <c r="E167" s="53"/>
      <c r="F167" s="53"/>
      <c r="G167" s="53"/>
      <c r="H167" s="53"/>
      <c r="I167" s="10"/>
      <c r="J167" s="10"/>
      <c r="K167" s="10"/>
      <c r="L167" s="10"/>
      <c r="M167" s="10"/>
    </row>
    <row r="168" spans="1:13" customFormat="1" hidden="1" x14ac:dyDescent="0.25">
      <c r="A168" s="10"/>
      <c r="B168" s="10"/>
      <c r="C168" s="10"/>
      <c r="D168" s="53"/>
      <c r="E168" s="53"/>
      <c r="F168" s="53"/>
      <c r="G168" s="53"/>
      <c r="H168" s="53"/>
      <c r="I168" s="10"/>
      <c r="J168" s="10"/>
      <c r="K168" s="10"/>
      <c r="L168" s="10"/>
    </row>
    <row r="169" spans="1:13" customFormat="1" hidden="1" x14ac:dyDescent="0.25">
      <c r="A169" s="10"/>
      <c r="B169" s="10"/>
      <c r="C169" s="10"/>
      <c r="D169" s="53"/>
      <c r="E169" s="53"/>
      <c r="F169" s="53"/>
      <c r="G169" s="53"/>
      <c r="H169" s="53"/>
      <c r="I169" s="10"/>
      <c r="J169" s="10"/>
      <c r="K169" s="10"/>
      <c r="L169" s="10"/>
    </row>
    <row r="170" spans="1:13" customFormat="1" hidden="1" x14ac:dyDescent="0.25">
      <c r="A170" s="10"/>
      <c r="B170" s="10"/>
      <c r="C170" s="10"/>
      <c r="D170" s="53"/>
      <c r="E170" s="53"/>
      <c r="F170" s="53"/>
      <c r="G170" s="53"/>
      <c r="H170" s="1"/>
      <c r="I170" s="10"/>
      <c r="J170" s="10"/>
      <c r="K170" s="10"/>
    </row>
    <row r="171" spans="1:13" customFormat="1" hidden="1" x14ac:dyDescent="0.25">
      <c r="A171" s="10"/>
      <c r="B171" s="10"/>
      <c r="C171" s="10"/>
      <c r="D171" s="53"/>
      <c r="E171" s="53"/>
      <c r="F171" s="53"/>
      <c r="G171" s="53"/>
      <c r="H171" s="1"/>
      <c r="I171" s="10"/>
      <c r="J171" s="10"/>
      <c r="K171" s="10"/>
    </row>
    <row r="172" spans="1:13" customFormat="1" hidden="1" x14ac:dyDescent="0.25">
      <c r="A172" s="10"/>
      <c r="B172" s="10"/>
      <c r="C172" s="10"/>
      <c r="D172" s="53"/>
      <c r="E172" s="53"/>
      <c r="F172" s="53"/>
      <c r="G172" s="53"/>
      <c r="H172" s="1"/>
      <c r="I172" s="10"/>
      <c r="J172" s="10"/>
      <c r="K172" s="10"/>
    </row>
    <row r="173" spans="1:13" customFormat="1" hidden="1" x14ac:dyDescent="0.25">
      <c r="A173" s="10"/>
      <c r="B173" s="10"/>
      <c r="C173" s="10"/>
      <c r="D173" s="53"/>
      <c r="E173" s="53"/>
      <c r="F173" s="53"/>
      <c r="G173" s="53"/>
      <c r="H173" s="1"/>
      <c r="I173" s="10"/>
      <c r="J173" s="10"/>
      <c r="K173" s="10"/>
    </row>
    <row r="174" spans="1:13" customFormat="1" hidden="1" x14ac:dyDescent="0.25">
      <c r="A174" s="10"/>
      <c r="B174" s="10"/>
      <c r="C174" s="10"/>
      <c r="D174" s="53"/>
      <c r="E174" s="53"/>
      <c r="F174" s="53"/>
      <c r="G174" s="53"/>
      <c r="H174" s="1"/>
      <c r="I174" s="10"/>
      <c r="J174" s="10"/>
      <c r="K174" s="10"/>
    </row>
    <row r="175" spans="1:13" customFormat="1" hidden="1" x14ac:dyDescent="0.25">
      <c r="A175" s="10"/>
      <c r="B175" s="10"/>
      <c r="C175" s="10"/>
      <c r="D175" s="53"/>
      <c r="E175" s="53"/>
      <c r="F175" s="53"/>
      <c r="G175" s="53"/>
      <c r="H175" s="1"/>
      <c r="I175" s="10"/>
      <c r="J175" s="10"/>
      <c r="K175" s="10"/>
    </row>
    <row r="176" spans="1:13" customFormat="1" hidden="1" x14ac:dyDescent="0.25">
      <c r="A176" s="10"/>
      <c r="B176" s="10"/>
      <c r="C176" s="10"/>
      <c r="D176" s="53"/>
      <c r="E176" s="53"/>
      <c r="F176" s="53"/>
      <c r="G176" s="53"/>
      <c r="H176" s="1"/>
      <c r="I176" s="10"/>
      <c r="J176" s="10"/>
      <c r="K176" s="10"/>
    </row>
    <row r="177" spans="1:36" customFormat="1" hidden="1" x14ac:dyDescent="0.25">
      <c r="A177" s="10"/>
      <c r="D177" s="1"/>
      <c r="E177" s="1"/>
      <c r="F177" s="1"/>
      <c r="G177" s="1"/>
      <c r="H177" s="1"/>
      <c r="I177" s="10"/>
      <c r="J177" s="10"/>
      <c r="K177" s="10"/>
    </row>
    <row r="178" spans="1:36" customFormat="1" hidden="1" x14ac:dyDescent="0.25">
      <c r="A178" s="10"/>
      <c r="D178" s="1"/>
      <c r="E178" s="1"/>
      <c r="F178" s="1"/>
      <c r="G178" s="1"/>
      <c r="H178" s="1"/>
      <c r="I178" s="10"/>
      <c r="J178" s="10"/>
      <c r="K178" s="10"/>
    </row>
    <row r="179" spans="1:36" customFormat="1" hidden="1" x14ac:dyDescent="0.25">
      <c r="A179" s="10"/>
      <c r="D179" s="1"/>
      <c r="E179" s="1"/>
      <c r="F179" s="1"/>
      <c r="G179" s="1"/>
      <c r="H179" s="1"/>
      <c r="I179" s="10"/>
      <c r="J179" s="10"/>
      <c r="K179" s="10"/>
    </row>
    <row r="180" spans="1:36" customFormat="1" hidden="1" x14ac:dyDescent="0.25">
      <c r="A180" s="10"/>
      <c r="D180" s="1"/>
      <c r="E180" s="1"/>
      <c r="F180" s="1"/>
      <c r="G180" s="1"/>
      <c r="H180" s="1"/>
      <c r="I180" s="10"/>
      <c r="J180" s="10"/>
      <c r="K180" s="10"/>
    </row>
    <row r="181" spans="1:36" customFormat="1" hidden="1" x14ac:dyDescent="0.25">
      <c r="A181" s="10"/>
      <c r="D181" s="1"/>
      <c r="E181" s="1"/>
      <c r="F181" s="1"/>
      <c r="G181" s="1"/>
      <c r="H181" s="1"/>
      <c r="I181" s="10"/>
      <c r="J181" s="10"/>
      <c r="K181" s="10"/>
    </row>
    <row r="182" spans="1:36" customFormat="1" ht="15" hidden="1" customHeight="1" x14ac:dyDescent="0.25">
      <c r="A182" s="10"/>
      <c r="D182" s="1"/>
      <c r="E182" s="1"/>
      <c r="F182" s="1"/>
      <c r="G182" s="1"/>
      <c r="H182" s="1"/>
    </row>
    <row r="183" spans="1:36" hidden="1" x14ac:dyDescent="0.25"/>
    <row r="184" spans="1:36" hidden="1" x14ac:dyDescent="0.25"/>
    <row r="185" spans="1:36" hidden="1" x14ac:dyDescent="0.25">
      <c r="B185"/>
      <c r="C185"/>
      <c r="D185" s="1"/>
      <c r="E185" s="1"/>
      <c r="F185" s="1"/>
      <c r="G185" s="1"/>
      <c r="H185" s="1"/>
      <c r="I185"/>
      <c r="J185"/>
      <c r="K185"/>
      <c r="L185"/>
      <c r="M185"/>
      <c r="N185"/>
      <c r="O185"/>
      <c r="P185"/>
      <c r="Q185"/>
      <c r="R185"/>
      <c r="S185"/>
      <c r="T185"/>
      <c r="U185"/>
      <c r="V185"/>
      <c r="W185"/>
      <c r="X185"/>
      <c r="Y185"/>
      <c r="Z185"/>
      <c r="AA185"/>
      <c r="AB185"/>
      <c r="AC185"/>
      <c r="AD185"/>
      <c r="AE185"/>
      <c r="AF185"/>
      <c r="AG185"/>
      <c r="AH185"/>
      <c r="AI185"/>
      <c r="AJ185"/>
    </row>
    <row r="186" spans="1:36" hidden="1" x14ac:dyDescent="0.25">
      <c r="B186"/>
      <c r="C186"/>
      <c r="D186" s="1"/>
      <c r="E186" s="1"/>
      <c r="F186" s="1"/>
      <c r="G186" s="1"/>
      <c r="H186" s="1"/>
      <c r="I186"/>
      <c r="J186"/>
      <c r="K186"/>
      <c r="L186"/>
      <c r="M186"/>
      <c r="N186"/>
      <c r="O186"/>
      <c r="P186"/>
      <c r="Q186"/>
      <c r="R186"/>
      <c r="S186"/>
      <c r="T186"/>
      <c r="U186"/>
      <c r="V186"/>
      <c r="W186"/>
      <c r="X186"/>
      <c r="Y186"/>
      <c r="Z186"/>
      <c r="AA186"/>
      <c r="AB186"/>
      <c r="AC186"/>
      <c r="AD186"/>
      <c r="AE186"/>
      <c r="AF186"/>
      <c r="AG186"/>
      <c r="AH186"/>
      <c r="AI186"/>
      <c r="AJ186"/>
    </row>
    <row r="187" spans="1:36" hidden="1" x14ac:dyDescent="0.25">
      <c r="B187"/>
      <c r="C187"/>
      <c r="D187" s="1"/>
      <c r="E187" s="1"/>
      <c r="F187" s="1"/>
      <c r="G187" s="1"/>
      <c r="H187" s="1"/>
      <c r="I187"/>
      <c r="J187"/>
      <c r="K187"/>
      <c r="L187"/>
      <c r="M187"/>
      <c r="N187"/>
      <c r="O187"/>
      <c r="P187"/>
      <c r="Q187"/>
      <c r="R187"/>
      <c r="S187"/>
      <c r="T187"/>
      <c r="U187"/>
      <c r="V187"/>
      <c r="W187"/>
      <c r="X187"/>
      <c r="Y187"/>
      <c r="Z187"/>
      <c r="AA187"/>
      <c r="AB187"/>
      <c r="AC187"/>
      <c r="AD187"/>
      <c r="AE187"/>
      <c r="AF187"/>
      <c r="AG187"/>
      <c r="AH187"/>
      <c r="AI187"/>
      <c r="AJ187"/>
    </row>
    <row r="188" spans="1:36" hidden="1" x14ac:dyDescent="0.25">
      <c r="B188"/>
      <c r="C188"/>
      <c r="D188" s="1"/>
      <c r="E188" s="1"/>
      <c r="F188" s="1"/>
      <c r="G188" s="1"/>
      <c r="H188" s="1"/>
      <c r="I188"/>
      <c r="J188"/>
      <c r="K188"/>
      <c r="L188"/>
      <c r="M188"/>
      <c r="N188"/>
      <c r="O188"/>
      <c r="P188"/>
      <c r="Q188"/>
      <c r="R188"/>
      <c r="S188"/>
      <c r="T188"/>
      <c r="U188"/>
      <c r="V188"/>
      <c r="W188"/>
      <c r="X188"/>
      <c r="Y188"/>
      <c r="Z188"/>
      <c r="AA188"/>
      <c r="AB188"/>
      <c r="AC188"/>
      <c r="AD188"/>
      <c r="AE188"/>
      <c r="AF188"/>
      <c r="AG188"/>
      <c r="AH188"/>
      <c r="AI188"/>
      <c r="AJ188"/>
    </row>
    <row r="189" spans="1:36" hidden="1" x14ac:dyDescent="0.25">
      <c r="B189"/>
      <c r="C189"/>
      <c r="D189" s="1"/>
      <c r="E189" s="1"/>
      <c r="F189" s="1"/>
      <c r="G189" s="1"/>
      <c r="H189" s="1"/>
      <c r="I189"/>
      <c r="J189"/>
      <c r="K189"/>
      <c r="L189"/>
      <c r="M189"/>
      <c r="N189"/>
      <c r="O189"/>
      <c r="P189"/>
      <c r="Q189"/>
      <c r="R189"/>
      <c r="S189"/>
      <c r="T189"/>
      <c r="U189"/>
      <c r="V189"/>
      <c r="W189"/>
      <c r="X189"/>
      <c r="Y189"/>
      <c r="Z189"/>
      <c r="AA189"/>
      <c r="AB189"/>
      <c r="AC189"/>
      <c r="AD189"/>
      <c r="AE189"/>
      <c r="AF189"/>
      <c r="AG189"/>
      <c r="AH189"/>
      <c r="AI189"/>
      <c r="AJ189"/>
    </row>
    <row r="190" spans="1:36" hidden="1" x14ac:dyDescent="0.25">
      <c r="B190"/>
      <c r="C190"/>
      <c r="D190" s="1"/>
      <c r="E190" s="1"/>
      <c r="F190" s="1"/>
      <c r="G190" s="1"/>
      <c r="H190" s="1"/>
      <c r="I190"/>
      <c r="J190"/>
      <c r="K190"/>
      <c r="L190"/>
      <c r="M190"/>
      <c r="N190"/>
      <c r="O190"/>
      <c r="P190"/>
      <c r="Q190"/>
      <c r="R190"/>
      <c r="S190"/>
      <c r="T190"/>
      <c r="U190"/>
      <c r="V190"/>
      <c r="W190"/>
      <c r="X190"/>
      <c r="Y190"/>
      <c r="Z190"/>
      <c r="AA190"/>
      <c r="AB190"/>
      <c r="AC190"/>
      <c r="AD190"/>
      <c r="AE190"/>
      <c r="AF190"/>
      <c r="AG190"/>
      <c r="AH190"/>
      <c r="AI190"/>
      <c r="AJ190"/>
    </row>
    <row r="191" spans="1:36" ht="15" customHeight="1" x14ac:dyDescent="0.25"/>
  </sheetData>
  <sheetProtection algorithmName="SHA-512" hashValue="NXwARF7Qag9XrasEdTBU8a5VPpuztiquwxcdfvTzdNi1UVLcKP99hv+fqbbV+wDWGn5MV5PQAX8K8hTSmW7uyg==" saltValue="rTVX3NhntcuDC8tLj+s3bg==" spinCount="100000" sheet="1" objects="1" scenarios="1"/>
  <mergeCells count="13">
    <mergeCell ref="L103:L104"/>
    <mergeCell ref="C76:G76"/>
    <mergeCell ref="C85:G85"/>
    <mergeCell ref="C93:G93"/>
    <mergeCell ref="C103:G103"/>
    <mergeCell ref="C106:G106"/>
    <mergeCell ref="C63:G63"/>
    <mergeCell ref="D5:F5"/>
    <mergeCell ref="D6:F6"/>
    <mergeCell ref="D7:F7"/>
    <mergeCell ref="C51:G51"/>
    <mergeCell ref="C57:G57"/>
    <mergeCell ref="C60:G60"/>
  </mergeCells>
  <conditionalFormatting sqref="D121">
    <cfRule type="cellIs" dxfId="22" priority="12" operator="lessThan">
      <formula>0</formula>
    </cfRule>
    <cfRule type="cellIs" dxfId="21" priority="13" operator="greaterThan">
      <formula>0</formula>
    </cfRule>
  </conditionalFormatting>
  <conditionalFormatting sqref="E81">
    <cfRule type="expression" dxfId="20" priority="11">
      <formula>$D$81="yes"</formula>
    </cfRule>
  </conditionalFormatting>
  <conditionalFormatting sqref="E88">
    <cfRule type="expression" dxfId="19" priority="10">
      <formula>$D$88="yes"</formula>
    </cfRule>
  </conditionalFormatting>
  <conditionalFormatting sqref="E82:E83">
    <cfRule type="expression" dxfId="18" priority="9">
      <formula>$D$81="yes"</formula>
    </cfRule>
  </conditionalFormatting>
  <conditionalFormatting sqref="D82:D83">
    <cfRule type="expression" dxfId="17" priority="8">
      <formula>$D$81="non"</formula>
    </cfRule>
  </conditionalFormatting>
  <conditionalFormatting sqref="D89:D91">
    <cfRule type="expression" dxfId="16" priority="7">
      <formula>$D$88="no"</formula>
    </cfRule>
  </conditionalFormatting>
  <conditionalFormatting sqref="D71">
    <cfRule type="expression" dxfId="15" priority="6">
      <formula>$D$69="no effect"</formula>
    </cfRule>
  </conditionalFormatting>
  <conditionalFormatting sqref="D73">
    <cfRule type="expression" dxfId="14" priority="5">
      <formula>$D$69="no effect"</formula>
    </cfRule>
  </conditionalFormatting>
  <conditionalFormatting sqref="D97">
    <cfRule type="expression" dxfId="13" priority="4">
      <formula>"$d$97=""% reduction"""</formula>
    </cfRule>
  </conditionalFormatting>
  <conditionalFormatting sqref="D101">
    <cfRule type="expression" dxfId="12" priority="3">
      <formula>$D$81="no"</formula>
    </cfRule>
  </conditionalFormatting>
  <conditionalFormatting sqref="C71">
    <cfRule type="containsText" dxfId="11" priority="1" operator="containsText" text="&quot;TRUE&quot;">
      <formula>NOT(ISERROR(SEARCH("""TRUE""",C71)))</formula>
    </cfRule>
  </conditionalFormatting>
  <dataValidations count="2">
    <dataValidation type="whole" operator="greaterThan" prompt="_x000a_" sqref="D89" xr:uid="{04807E26-C201-4234-AB18-C4D45D234621}">
      <formula1>-1</formula1>
    </dataValidation>
    <dataValidation type="whole" allowBlank="1" showInputMessage="1" showErrorMessage="1" sqref="D129:E135" xr:uid="{8423A440-5B76-43EF-A6AC-D4E9ACCF7CDC}">
      <formula1>1</formula1>
      <formula2>4</formula2>
    </dataValidation>
  </dataValidations>
  <pageMargins left="0.98425196850393704" right="0.23622047244094491" top="0.39370078740157483" bottom="0.39370078740157483" header="0.31496062992125984" footer="0.31496062992125984"/>
  <pageSetup paperSize="9" scale="54" fitToHeight="0" orientation="landscape" r:id="rId1"/>
  <headerFooter differentFirst="1">
    <oddFooter xml:space="preserve">&amp;R&amp;G              </oddFooter>
  </headerFooter>
  <rowBreaks count="2" manualBreakCount="2">
    <brk id="64" max="16383" man="1"/>
    <brk id="107" max="16383" man="1"/>
  </rowBreaks>
  <ignoredErrors>
    <ignoredError sqref="D118 D115 D111:D112 H106 D121 D124:D125" evalError="1"/>
  </ignoredErrors>
  <drawing r:id="rId2"/>
  <legacyDrawing r:id="rId3"/>
  <legacyDrawingHF r:id="rId4"/>
  <extLst>
    <ext xmlns:x14="http://schemas.microsoft.com/office/spreadsheetml/2009/9/main" uri="{CCE6A557-97BC-4b89-ADB6-D9C93CAAB3DF}">
      <x14:dataValidations xmlns:xm="http://schemas.microsoft.com/office/excel/2006/main" count="2">
        <x14:dataValidation type="list" showInputMessage="1" showErrorMessage="1" xr:uid="{765DF55E-B629-4807-A6B1-C6851585EA41}">
          <x14:formula1>
            <xm:f>List!$A$2:$A$4</xm:f>
          </x14:formula1>
          <xm:sqref>D69</xm:sqref>
        </x14:dataValidation>
        <x14:dataValidation type="list" showInputMessage="1" showErrorMessage="1" xr:uid="{AC73B8FB-2051-42C5-9F45-E8370D372581}">
          <x14:formula1>
            <xm:f>List!$C$2:$C$4</xm:f>
          </x14:formula1>
          <xm:sqref>D81 D88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A1E6-3967-4BA2-9E0A-A80B69CC5060}">
  <sheetPr codeName="Sheet2"/>
  <dimension ref="A1:G6"/>
  <sheetViews>
    <sheetView workbookViewId="0">
      <selection activeCell="G4" sqref="G4"/>
    </sheetView>
  </sheetViews>
  <sheetFormatPr defaultColWidth="8.85546875" defaultRowHeight="15" x14ac:dyDescent="0.25"/>
  <cols>
    <col min="1" max="1" width="18.42578125" customWidth="1"/>
    <col min="2" max="2" width="20.140625" customWidth="1"/>
    <col min="3" max="7" width="15.85546875" customWidth="1"/>
  </cols>
  <sheetData>
    <row r="1" spans="1:7" x14ac:dyDescent="0.25">
      <c r="A1" s="7" t="s">
        <v>4</v>
      </c>
      <c r="B1" s="7" t="s">
        <v>8</v>
      </c>
      <c r="C1" s="7" t="s">
        <v>9</v>
      </c>
      <c r="D1" s="7" t="s">
        <v>10</v>
      </c>
      <c r="E1" s="7" t="s">
        <v>11</v>
      </c>
      <c r="F1" s="7" t="s">
        <v>12</v>
      </c>
      <c r="G1" s="7" t="s">
        <v>13</v>
      </c>
    </row>
    <row r="2" spans="1:7" x14ac:dyDescent="0.25">
      <c r="A2" t="s">
        <v>5</v>
      </c>
      <c r="B2" t="s">
        <v>75</v>
      </c>
      <c r="C2" t="s">
        <v>77</v>
      </c>
      <c r="D2" s="85" t="s">
        <v>14</v>
      </c>
      <c r="E2" t="s">
        <v>79</v>
      </c>
      <c r="F2" s="1">
        <v>1</v>
      </c>
      <c r="G2" t="s">
        <v>83</v>
      </c>
    </row>
    <row r="3" spans="1:7" x14ac:dyDescent="0.25">
      <c r="A3" t="s">
        <v>15</v>
      </c>
      <c r="B3" t="s">
        <v>76</v>
      </c>
      <c r="C3" t="s">
        <v>78</v>
      </c>
      <c r="D3" s="85" t="s">
        <v>16</v>
      </c>
      <c r="E3" t="s">
        <v>80</v>
      </c>
      <c r="F3" s="1">
        <v>2</v>
      </c>
      <c r="G3" s="36" t="s">
        <v>84</v>
      </c>
    </row>
    <row r="4" spans="1:7" x14ac:dyDescent="0.25">
      <c r="A4" t="s">
        <v>74</v>
      </c>
      <c r="B4" t="s">
        <v>74</v>
      </c>
      <c r="D4" s="85" t="s">
        <v>6</v>
      </c>
      <c r="E4" t="s">
        <v>81</v>
      </c>
      <c r="F4" s="1">
        <v>3</v>
      </c>
    </row>
    <row r="5" spans="1:7" x14ac:dyDescent="0.25">
      <c r="D5" s="85" t="s">
        <v>17</v>
      </c>
      <c r="E5" t="s">
        <v>82</v>
      </c>
      <c r="F5" s="1">
        <v>4</v>
      </c>
    </row>
    <row r="6" spans="1:7" x14ac:dyDescent="0.25">
      <c r="D6" s="85" t="s">
        <v>18</v>
      </c>
      <c r="F6" s="1">
        <v>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005DA-6763-4680-8003-979AEE0FAF1C}">
  <sheetPr>
    <pageSetUpPr fitToPage="1"/>
  </sheetPr>
  <dimension ref="A1:AJ191"/>
  <sheetViews>
    <sheetView zoomScale="85" zoomScaleNormal="85" workbookViewId="0">
      <pane ySplit="2" topLeftCell="A3" activePane="bottomLeft" state="frozen"/>
      <selection pane="bottomLeft" activeCell="A3" sqref="A3"/>
    </sheetView>
  </sheetViews>
  <sheetFormatPr defaultColWidth="0" defaultRowHeight="15" customHeight="1" zeroHeight="1" x14ac:dyDescent="0.25"/>
  <cols>
    <col min="1" max="1" width="2.85546875" style="10" customWidth="1"/>
    <col min="2" max="2" width="58" style="10" customWidth="1"/>
    <col min="3" max="3" width="2.42578125" style="10" customWidth="1"/>
    <col min="4" max="6" width="20" style="53" customWidth="1"/>
    <col min="7" max="7" width="6.7109375" style="53" customWidth="1"/>
    <col min="8" max="8" width="20" style="53" customWidth="1"/>
    <col min="9" max="11" width="2.7109375" style="10" customWidth="1"/>
    <col min="12" max="12" width="103.85546875" style="10" customWidth="1"/>
    <col min="13" max="13" width="4" style="10" customWidth="1"/>
    <col min="14" max="36" width="0" style="10" hidden="1" customWidth="1"/>
    <col min="37" max="16384" width="9.140625" style="10" hidden="1"/>
  </cols>
  <sheetData>
    <row r="1" spans="1:36" customFormat="1" ht="57" customHeight="1" x14ac:dyDescent="0.25">
      <c r="A1" s="10"/>
      <c r="B1" s="116" t="s">
        <v>148</v>
      </c>
      <c r="C1" s="31"/>
      <c r="D1" s="32"/>
      <c r="E1" s="32"/>
      <c r="F1" s="32"/>
      <c r="G1" s="32"/>
      <c r="H1" s="32"/>
      <c r="I1" s="33"/>
      <c r="J1" s="33"/>
      <c r="K1" s="33"/>
      <c r="L1" s="33"/>
      <c r="M1" s="33"/>
      <c r="Q1" s="3"/>
      <c r="R1" s="3"/>
      <c r="S1" s="3"/>
      <c r="T1" s="3"/>
      <c r="U1" s="3"/>
      <c r="V1" s="3"/>
      <c r="W1" s="3"/>
      <c r="X1" s="3"/>
      <c r="Y1" s="3"/>
      <c r="Z1" s="3"/>
      <c r="AA1" s="3"/>
      <c r="AB1" s="3"/>
      <c r="AC1" s="3"/>
      <c r="AD1" s="3"/>
      <c r="AE1" s="3"/>
      <c r="AF1" s="3"/>
      <c r="AG1" s="3"/>
      <c r="AH1" s="3"/>
      <c r="AI1" s="3"/>
      <c r="AJ1" s="3"/>
    </row>
    <row r="2" spans="1:36" customFormat="1" ht="15" customHeight="1" x14ac:dyDescent="0.25">
      <c r="A2" s="10"/>
      <c r="B2" s="117" t="s">
        <v>19</v>
      </c>
      <c r="C2" s="31"/>
      <c r="D2" s="32"/>
      <c r="E2" s="32"/>
      <c r="F2" s="32"/>
      <c r="G2" s="32"/>
      <c r="H2" s="32"/>
      <c r="I2" s="33"/>
      <c r="J2" s="33"/>
      <c r="K2" s="33"/>
      <c r="L2" s="33"/>
      <c r="M2" s="33"/>
      <c r="Q2" s="3"/>
      <c r="R2" s="3"/>
      <c r="S2" s="3"/>
      <c r="T2" s="3"/>
      <c r="U2" s="3"/>
      <c r="V2" s="3"/>
      <c r="W2" s="3"/>
      <c r="X2" s="3"/>
      <c r="Y2" s="3"/>
      <c r="Z2" s="3"/>
      <c r="AA2" s="3"/>
      <c r="AB2" s="3"/>
      <c r="AC2" s="3"/>
      <c r="AD2" s="3"/>
      <c r="AE2" s="3"/>
      <c r="AF2" s="3"/>
      <c r="AG2" s="3"/>
      <c r="AH2" s="3"/>
      <c r="AI2" s="3"/>
      <c r="AJ2" s="3"/>
    </row>
    <row r="3" spans="1:36" customFormat="1" x14ac:dyDescent="0.25">
      <c r="A3" s="10"/>
      <c r="B3" s="33"/>
      <c r="C3" s="33"/>
      <c r="D3" s="32"/>
      <c r="E3" s="32"/>
      <c r="F3" s="32"/>
      <c r="G3" s="32"/>
      <c r="H3" s="32"/>
      <c r="I3" s="33"/>
      <c r="J3" s="33"/>
      <c r="K3" s="33"/>
      <c r="L3" s="34" t="s">
        <v>0</v>
      </c>
      <c r="M3" s="33"/>
      <c r="Q3" s="3"/>
      <c r="R3" s="3"/>
      <c r="S3" s="3"/>
      <c r="T3" s="3"/>
      <c r="U3" s="3"/>
      <c r="V3" s="3"/>
      <c r="W3" s="3"/>
      <c r="X3" s="3"/>
      <c r="Y3" s="3"/>
      <c r="Z3" s="3"/>
      <c r="AA3" s="3"/>
      <c r="AB3" s="3"/>
      <c r="AC3" s="3"/>
      <c r="AD3" s="3"/>
      <c r="AE3" s="3"/>
      <c r="AF3" s="3"/>
      <c r="AG3" s="3"/>
      <c r="AH3" s="3"/>
      <c r="AI3" s="3"/>
      <c r="AJ3" s="3"/>
    </row>
    <row r="4" spans="1:36" customFormat="1" x14ac:dyDescent="0.25">
      <c r="A4" s="68"/>
      <c r="B4" s="64" t="s">
        <v>20</v>
      </c>
      <c r="C4" s="64"/>
      <c r="D4" s="64"/>
      <c r="E4" s="64"/>
      <c r="F4" s="64"/>
      <c r="G4" s="64"/>
      <c r="H4" s="64"/>
      <c r="I4" s="65"/>
      <c r="J4" s="65"/>
      <c r="K4" s="65"/>
      <c r="L4" s="64"/>
      <c r="M4" s="33"/>
      <c r="Q4" s="3"/>
      <c r="R4" s="3"/>
      <c r="S4" s="3"/>
      <c r="T4" s="3"/>
      <c r="U4" s="3"/>
      <c r="V4" s="3"/>
      <c r="W4" s="3"/>
      <c r="X4" s="3"/>
      <c r="Y4" s="3"/>
      <c r="Z4" s="3"/>
      <c r="AA4" s="3"/>
      <c r="AB4" s="3"/>
      <c r="AC4" s="3"/>
      <c r="AD4" s="3"/>
      <c r="AE4" s="3"/>
      <c r="AF4" s="3"/>
      <c r="AG4" s="3"/>
      <c r="AH4" s="3"/>
      <c r="AI4" s="3"/>
      <c r="AJ4" s="3"/>
    </row>
    <row r="5" spans="1:36" customFormat="1" x14ac:dyDescent="0.25">
      <c r="A5" s="68"/>
      <c r="B5" s="35" t="s">
        <v>21</v>
      </c>
      <c r="C5" s="33"/>
      <c r="D5" s="163" t="s">
        <v>125</v>
      </c>
      <c r="E5" s="164"/>
      <c r="F5" s="165"/>
      <c r="G5" s="32"/>
      <c r="H5" s="88"/>
      <c r="I5" s="33"/>
      <c r="J5" s="33"/>
      <c r="K5" s="33"/>
      <c r="L5" s="33"/>
      <c r="M5" s="33"/>
      <c r="Q5" s="3"/>
      <c r="R5" s="3"/>
      <c r="S5" s="3"/>
      <c r="T5" s="3"/>
      <c r="U5" s="3"/>
      <c r="V5" s="3"/>
      <c r="W5" s="3"/>
      <c r="X5" s="3"/>
      <c r="Y5" s="3"/>
      <c r="Z5" s="3"/>
      <c r="AA5" s="3"/>
      <c r="AB5" s="3"/>
      <c r="AC5" s="3"/>
      <c r="AD5" s="3"/>
      <c r="AE5" s="3"/>
      <c r="AF5" s="3"/>
      <c r="AG5" s="3"/>
      <c r="AH5" s="3"/>
      <c r="AI5" s="3"/>
      <c r="AJ5" s="3"/>
    </row>
    <row r="6" spans="1:36" customFormat="1" x14ac:dyDescent="0.25">
      <c r="A6" s="68"/>
      <c r="B6" s="35" t="s">
        <v>22</v>
      </c>
      <c r="C6" s="33"/>
      <c r="D6" s="163" t="s">
        <v>126</v>
      </c>
      <c r="E6" s="164"/>
      <c r="F6" s="165"/>
      <c r="G6" s="32"/>
      <c r="H6" s="32"/>
      <c r="I6" s="33"/>
      <c r="J6" s="33"/>
      <c r="K6" s="33"/>
      <c r="L6" s="33"/>
      <c r="M6" s="33"/>
      <c r="Q6" s="3"/>
      <c r="R6" s="3"/>
      <c r="S6" s="3"/>
      <c r="T6" s="3"/>
      <c r="U6" s="3"/>
      <c r="V6" s="3"/>
      <c r="W6" s="3"/>
      <c r="X6" s="3"/>
      <c r="Y6" s="3"/>
      <c r="Z6" s="3"/>
      <c r="AA6" s="3"/>
      <c r="AB6" s="3"/>
      <c r="AC6" s="3"/>
      <c r="AD6" s="3"/>
      <c r="AE6" s="3"/>
      <c r="AF6" s="3"/>
      <c r="AG6" s="3"/>
      <c r="AH6" s="3"/>
      <c r="AI6" s="3"/>
      <c r="AJ6" s="3"/>
    </row>
    <row r="7" spans="1:36" customFormat="1" x14ac:dyDescent="0.25">
      <c r="A7" s="68"/>
      <c r="B7" s="35" t="s">
        <v>47</v>
      </c>
      <c r="C7" s="33"/>
      <c r="D7" s="163" t="s">
        <v>127</v>
      </c>
      <c r="E7" s="164"/>
      <c r="F7" s="165"/>
      <c r="G7" s="32"/>
      <c r="H7" s="32"/>
      <c r="I7" s="33"/>
      <c r="J7" s="33"/>
      <c r="K7" s="33"/>
      <c r="L7" s="33"/>
      <c r="M7" s="33"/>
      <c r="Q7" s="3"/>
      <c r="R7" s="3"/>
      <c r="S7" s="3"/>
      <c r="T7" s="3"/>
      <c r="U7" s="3"/>
      <c r="V7" s="3"/>
      <c r="W7" s="3"/>
      <c r="X7" s="3"/>
      <c r="Y7" s="3"/>
      <c r="Z7" s="3"/>
      <c r="AA7" s="3"/>
      <c r="AB7" s="3"/>
      <c r="AC7" s="3"/>
      <c r="AD7" s="3"/>
      <c r="AE7" s="3"/>
      <c r="AF7" s="3"/>
      <c r="AG7" s="3"/>
      <c r="AH7" s="3"/>
      <c r="AI7" s="3"/>
      <c r="AJ7" s="3"/>
    </row>
    <row r="8" spans="1:36" customFormat="1" x14ac:dyDescent="0.25">
      <c r="A8" s="68"/>
      <c r="B8" s="33"/>
      <c r="C8" s="33"/>
      <c r="D8" s="32"/>
      <c r="E8" s="32"/>
      <c r="F8" s="32"/>
      <c r="G8" s="32"/>
      <c r="H8" s="32"/>
      <c r="I8" s="33"/>
      <c r="J8" s="33"/>
      <c r="K8" s="33"/>
      <c r="L8" s="33"/>
      <c r="M8" s="33"/>
      <c r="Q8" s="3"/>
      <c r="R8" s="3"/>
      <c r="S8" s="3"/>
      <c r="T8" s="3"/>
      <c r="U8" s="3"/>
      <c r="V8" s="3"/>
      <c r="W8" s="3"/>
      <c r="X8" s="3"/>
      <c r="Y8" s="3"/>
      <c r="Z8" s="3"/>
      <c r="AA8" s="3"/>
      <c r="AB8" s="3"/>
      <c r="AC8" s="3"/>
      <c r="AD8" s="3"/>
      <c r="AE8" s="3"/>
      <c r="AF8" s="3"/>
      <c r="AG8" s="3"/>
      <c r="AH8" s="3"/>
      <c r="AI8" s="3"/>
      <c r="AJ8" s="3"/>
    </row>
    <row r="9" spans="1:36" customFormat="1" x14ac:dyDescent="0.25">
      <c r="A9" s="68"/>
      <c r="B9" s="64" t="s">
        <v>23</v>
      </c>
      <c r="C9" s="64"/>
      <c r="D9" s="66"/>
      <c r="E9" s="66"/>
      <c r="F9" s="66"/>
      <c r="G9" s="66"/>
      <c r="H9" s="66"/>
      <c r="I9" s="66"/>
      <c r="J9" s="66"/>
      <c r="K9" s="66"/>
      <c r="L9" s="66"/>
      <c r="M9" s="33"/>
      <c r="Q9" s="3"/>
      <c r="R9" s="3"/>
      <c r="S9" s="3"/>
      <c r="T9" s="3"/>
      <c r="U9" s="3"/>
      <c r="V9" s="3"/>
      <c r="W9" s="3"/>
      <c r="X9" s="3"/>
      <c r="Y9" s="3"/>
      <c r="Z9" s="3"/>
      <c r="AA9" s="3"/>
      <c r="AB9" s="3"/>
      <c r="AC9" s="3"/>
      <c r="AD9" s="3"/>
      <c r="AE9" s="3"/>
      <c r="AF9" s="3"/>
      <c r="AG9" s="3"/>
      <c r="AH9" s="3"/>
      <c r="AI9" s="3"/>
      <c r="AJ9" s="3"/>
    </row>
    <row r="10" spans="1:36" customFormat="1" x14ac:dyDescent="0.25">
      <c r="A10" s="68"/>
      <c r="B10" s="35"/>
      <c r="C10" s="33"/>
      <c r="D10" s="44" t="s">
        <v>172</v>
      </c>
      <c r="E10" s="36"/>
      <c r="F10" s="32"/>
      <c r="G10" s="32"/>
      <c r="H10" s="32"/>
      <c r="I10" s="33"/>
      <c r="J10" s="33"/>
      <c r="K10" s="33"/>
      <c r="L10" s="33"/>
      <c r="M10" s="33"/>
      <c r="Q10" s="3"/>
      <c r="R10" s="3"/>
      <c r="S10" s="3"/>
      <c r="T10" s="3"/>
      <c r="U10" s="3"/>
      <c r="V10" s="3"/>
      <c r="W10" s="3"/>
      <c r="X10" s="3"/>
      <c r="Y10" s="3"/>
      <c r="Z10" s="3"/>
      <c r="AA10" s="3"/>
      <c r="AB10" s="3"/>
      <c r="AC10" s="3"/>
      <c r="AD10" s="3"/>
      <c r="AE10" s="3"/>
      <c r="AF10" s="3"/>
      <c r="AG10" s="3"/>
      <c r="AH10" s="3"/>
      <c r="AI10" s="3"/>
      <c r="AJ10" s="3"/>
    </row>
    <row r="11" spans="1:36" customFormat="1" x14ac:dyDescent="0.25">
      <c r="A11" s="68"/>
      <c r="B11" s="35" t="s">
        <v>51</v>
      </c>
      <c r="C11" s="33"/>
      <c r="D11" s="144">
        <v>30</v>
      </c>
      <c r="E11" s="36" t="s">
        <v>55</v>
      </c>
      <c r="F11" s="32"/>
      <c r="G11" s="32"/>
      <c r="H11" s="32"/>
      <c r="I11" s="33"/>
      <c r="J11" s="33"/>
      <c r="K11" s="33"/>
      <c r="L11" s="33" t="s">
        <v>48</v>
      </c>
      <c r="M11" s="33"/>
      <c r="Q11" s="3"/>
      <c r="R11" s="3"/>
      <c r="S11" s="3"/>
      <c r="T11" s="3"/>
      <c r="U11" s="3"/>
      <c r="V11" s="3"/>
      <c r="W11" s="3"/>
      <c r="X11" s="3"/>
      <c r="Y11" s="3"/>
      <c r="Z11" s="3"/>
      <c r="AA11" s="3"/>
      <c r="AB11" s="3"/>
      <c r="AC11" s="3"/>
      <c r="AD11" s="3"/>
      <c r="AE11" s="3"/>
      <c r="AF11" s="3"/>
      <c r="AG11" s="3"/>
      <c r="AH11" s="3"/>
      <c r="AI11" s="3"/>
      <c r="AJ11" s="3"/>
    </row>
    <row r="12" spans="1:36" customFormat="1" x14ac:dyDescent="0.25">
      <c r="A12" s="68"/>
      <c r="B12" s="35" t="s">
        <v>136</v>
      </c>
      <c r="C12" s="33"/>
      <c r="D12" s="144">
        <v>60</v>
      </c>
      <c r="E12" s="36" t="s">
        <v>55</v>
      </c>
      <c r="F12" s="32"/>
      <c r="G12" s="32"/>
      <c r="H12" s="32"/>
      <c r="I12" s="33"/>
      <c r="J12" s="33"/>
      <c r="K12" s="33"/>
      <c r="L12" s="33" t="s">
        <v>24</v>
      </c>
      <c r="M12" s="33"/>
      <c r="Q12" s="3"/>
      <c r="R12" s="3"/>
      <c r="S12" s="3"/>
      <c r="T12" s="3"/>
      <c r="U12" s="3"/>
      <c r="V12" s="3"/>
      <c r="W12" s="3"/>
      <c r="X12" s="3"/>
      <c r="Y12" s="3"/>
      <c r="Z12" s="3"/>
      <c r="AA12" s="3"/>
      <c r="AB12" s="3"/>
      <c r="AC12" s="3"/>
      <c r="AD12" s="3"/>
      <c r="AE12" s="3"/>
      <c r="AF12" s="3"/>
      <c r="AG12" s="3"/>
      <c r="AH12" s="3"/>
      <c r="AI12" s="3"/>
      <c r="AJ12" s="3"/>
    </row>
    <row r="13" spans="1:36" customFormat="1" x14ac:dyDescent="0.25">
      <c r="A13" s="68"/>
      <c r="B13" s="35"/>
      <c r="C13" s="33"/>
      <c r="D13" s="32"/>
      <c r="E13" s="36"/>
      <c r="F13" s="32"/>
      <c r="G13" s="32"/>
      <c r="H13" s="32"/>
      <c r="I13" s="33"/>
      <c r="J13" s="33"/>
      <c r="K13" s="33"/>
      <c r="L13" s="33"/>
      <c r="M13" s="33"/>
      <c r="Q13" s="3"/>
      <c r="R13" s="3"/>
      <c r="S13" s="3"/>
      <c r="T13" s="3"/>
      <c r="U13" s="3"/>
      <c r="V13" s="3"/>
      <c r="W13" s="3"/>
      <c r="X13" s="3"/>
      <c r="Y13" s="3"/>
      <c r="Z13" s="3"/>
      <c r="AA13" s="3"/>
      <c r="AB13" s="3"/>
      <c r="AC13" s="3"/>
      <c r="AD13" s="3"/>
      <c r="AE13" s="3"/>
      <c r="AF13" s="3"/>
      <c r="AG13" s="3"/>
      <c r="AH13" s="3"/>
      <c r="AI13" s="3"/>
      <c r="AJ13" s="3"/>
    </row>
    <row r="14" spans="1:36" customFormat="1" x14ac:dyDescent="0.25">
      <c r="A14" s="68"/>
      <c r="B14" s="35" t="s">
        <v>25</v>
      </c>
      <c r="C14" s="33"/>
      <c r="D14" s="145">
        <v>1600</v>
      </c>
      <c r="E14" s="36" t="s">
        <v>57</v>
      </c>
      <c r="F14" s="32"/>
      <c r="G14" s="32"/>
      <c r="H14" s="32"/>
      <c r="I14" s="33"/>
      <c r="J14" s="33"/>
      <c r="K14" s="33"/>
      <c r="L14" s="33"/>
      <c r="M14" s="33"/>
      <c r="Q14" s="3"/>
      <c r="R14" s="3"/>
      <c r="S14" s="3"/>
      <c r="T14" s="3"/>
      <c r="U14" s="3"/>
      <c r="V14" s="3"/>
      <c r="W14" s="3"/>
      <c r="X14" s="3"/>
      <c r="Y14" s="3"/>
      <c r="Z14" s="3"/>
      <c r="AA14" s="3"/>
      <c r="AB14" s="3"/>
      <c r="AC14" s="3"/>
      <c r="AD14" s="3"/>
      <c r="AE14" s="3"/>
      <c r="AF14" s="3"/>
      <c r="AG14" s="3"/>
      <c r="AH14" s="3"/>
      <c r="AI14" s="3"/>
      <c r="AJ14" s="3"/>
    </row>
    <row r="15" spans="1:36" customFormat="1" x14ac:dyDescent="0.25">
      <c r="A15" s="68"/>
      <c r="B15" s="35" t="s">
        <v>26</v>
      </c>
      <c r="C15" s="33"/>
      <c r="D15" s="145">
        <v>250</v>
      </c>
      <c r="E15" s="36"/>
      <c r="F15" s="32"/>
      <c r="G15" s="32"/>
      <c r="H15" s="32"/>
      <c r="I15" s="33"/>
      <c r="J15" s="33"/>
      <c r="K15" s="33"/>
      <c r="L15" s="33"/>
      <c r="M15" s="33"/>
      <c r="Q15" s="3"/>
      <c r="R15" s="3"/>
      <c r="S15" s="3"/>
      <c r="T15" s="3"/>
      <c r="U15" s="3"/>
      <c r="V15" s="3"/>
      <c r="W15" s="3"/>
      <c r="X15" s="3"/>
      <c r="Y15" s="3"/>
      <c r="Z15" s="3"/>
      <c r="AA15" s="3"/>
      <c r="AB15" s="3"/>
      <c r="AC15" s="3"/>
      <c r="AD15" s="3"/>
      <c r="AE15" s="3"/>
      <c r="AF15" s="3"/>
      <c r="AG15" s="3"/>
      <c r="AH15" s="3"/>
      <c r="AI15" s="3"/>
      <c r="AJ15" s="3"/>
    </row>
    <row r="16" spans="1:36" customFormat="1" x14ac:dyDescent="0.25">
      <c r="A16" s="68"/>
      <c r="B16" s="35" t="s">
        <v>27</v>
      </c>
      <c r="C16" s="33"/>
      <c r="D16" s="90">
        <f>D11*D14</f>
        <v>48000</v>
      </c>
      <c r="E16" s="36" t="s">
        <v>56</v>
      </c>
      <c r="F16" s="32"/>
      <c r="G16" s="32"/>
      <c r="H16" s="32"/>
      <c r="I16" s="33"/>
      <c r="J16" s="33"/>
      <c r="K16" s="33"/>
      <c r="L16" s="33" t="s">
        <v>58</v>
      </c>
      <c r="M16" s="33"/>
      <c r="Q16" s="3"/>
      <c r="R16" s="3"/>
      <c r="S16" s="3"/>
      <c r="T16" s="3"/>
      <c r="U16" s="3"/>
      <c r="V16" s="3"/>
      <c r="W16" s="3"/>
      <c r="X16" s="3"/>
      <c r="Y16" s="3"/>
      <c r="Z16" s="3"/>
      <c r="AA16" s="3"/>
      <c r="AB16" s="3"/>
      <c r="AC16" s="3"/>
      <c r="AD16" s="3"/>
      <c r="AE16" s="3"/>
      <c r="AF16" s="3"/>
      <c r="AG16" s="3"/>
      <c r="AH16" s="3"/>
      <c r="AI16" s="3"/>
      <c r="AJ16" s="3"/>
    </row>
    <row r="17" spans="1:36" customFormat="1" x14ac:dyDescent="0.25">
      <c r="A17" s="68"/>
      <c r="B17" s="35"/>
      <c r="C17" s="33"/>
      <c r="D17" s="32"/>
      <c r="E17" s="36"/>
      <c r="F17" s="32"/>
      <c r="G17" s="32"/>
      <c r="H17" s="32"/>
      <c r="I17" s="33"/>
      <c r="J17" s="33"/>
      <c r="K17" s="33"/>
      <c r="L17" s="33"/>
      <c r="M17" s="33"/>
      <c r="Q17" s="3"/>
      <c r="R17" s="3"/>
      <c r="S17" s="3"/>
      <c r="T17" s="3"/>
      <c r="U17" s="3"/>
      <c r="V17" s="3"/>
      <c r="W17" s="3"/>
      <c r="X17" s="3"/>
      <c r="Y17" s="3"/>
      <c r="Z17" s="3"/>
      <c r="AA17" s="3"/>
      <c r="AB17" s="3"/>
      <c r="AC17" s="3"/>
      <c r="AD17" s="3"/>
      <c r="AE17" s="3"/>
      <c r="AF17" s="3"/>
      <c r="AG17" s="3"/>
      <c r="AH17" s="3"/>
      <c r="AI17" s="3"/>
      <c r="AJ17" s="3"/>
    </row>
    <row r="18" spans="1:36" customFormat="1" x14ac:dyDescent="0.25">
      <c r="A18" s="68"/>
      <c r="B18" s="64" t="s">
        <v>28</v>
      </c>
      <c r="C18" s="64"/>
      <c r="D18" s="66"/>
      <c r="E18" s="67"/>
      <c r="F18" s="66"/>
      <c r="G18" s="66"/>
      <c r="H18" s="66"/>
      <c r="I18" s="66"/>
      <c r="J18" s="66"/>
      <c r="K18" s="66"/>
      <c r="L18" s="66"/>
      <c r="M18" s="33"/>
      <c r="Q18" s="3"/>
      <c r="R18" s="3"/>
      <c r="S18" s="3"/>
      <c r="T18" s="3"/>
      <c r="U18" s="3"/>
      <c r="V18" s="3"/>
      <c r="W18" s="3"/>
      <c r="X18" s="3"/>
      <c r="Y18" s="3"/>
      <c r="Z18" s="3"/>
      <c r="AA18" s="3"/>
      <c r="AB18" s="3"/>
      <c r="AC18" s="3"/>
      <c r="AD18" s="3"/>
      <c r="AE18" s="3"/>
      <c r="AF18" s="3"/>
      <c r="AG18" s="3"/>
      <c r="AH18" s="3"/>
      <c r="AI18" s="3"/>
      <c r="AJ18" s="3"/>
    </row>
    <row r="19" spans="1:36" customFormat="1" x14ac:dyDescent="0.25">
      <c r="A19" s="68"/>
      <c r="B19" s="37" t="s">
        <v>133</v>
      </c>
      <c r="C19" s="34"/>
      <c r="D19" s="32"/>
      <c r="E19" s="36"/>
      <c r="F19" s="32"/>
      <c r="G19" s="32"/>
      <c r="H19" s="32"/>
      <c r="I19" s="33"/>
      <c r="J19" s="33"/>
      <c r="K19" s="33"/>
      <c r="L19" s="33"/>
      <c r="M19" s="33"/>
      <c r="Q19" s="3"/>
      <c r="R19" s="3"/>
      <c r="S19" s="3"/>
      <c r="T19" s="3"/>
      <c r="U19" s="3"/>
      <c r="V19" s="3"/>
      <c r="W19" s="3"/>
      <c r="X19" s="3"/>
      <c r="Y19" s="3"/>
      <c r="Z19" s="3"/>
      <c r="AA19" s="3"/>
      <c r="AB19" s="3"/>
      <c r="AC19" s="3"/>
      <c r="AD19" s="3"/>
      <c r="AE19" s="3"/>
      <c r="AF19" s="3"/>
      <c r="AG19" s="3"/>
      <c r="AH19" s="3"/>
      <c r="AI19" s="3"/>
      <c r="AJ19" s="3"/>
    </row>
    <row r="20" spans="1:36" customFormat="1" x14ac:dyDescent="0.25">
      <c r="A20" s="68"/>
      <c r="B20" s="35" t="s">
        <v>29</v>
      </c>
      <c r="C20" s="36"/>
      <c r="D20" s="146">
        <v>0.04</v>
      </c>
      <c r="E20" s="36"/>
      <c r="F20" s="32"/>
      <c r="G20" s="32"/>
      <c r="H20" s="32"/>
      <c r="I20" s="33"/>
      <c r="J20" s="33"/>
      <c r="K20" s="33"/>
      <c r="L20" s="33"/>
      <c r="M20" s="33"/>
      <c r="Q20" s="3"/>
      <c r="R20" s="3"/>
      <c r="S20" s="3"/>
      <c r="T20" s="3"/>
      <c r="U20" s="3"/>
      <c r="V20" s="3"/>
      <c r="W20" s="3"/>
      <c r="X20" s="3"/>
      <c r="Y20" s="3"/>
      <c r="Z20" s="3"/>
      <c r="AA20" s="3"/>
      <c r="AB20" s="3"/>
      <c r="AC20" s="3"/>
      <c r="AD20" s="3"/>
      <c r="AE20" s="3"/>
      <c r="AF20" s="3"/>
      <c r="AG20" s="3"/>
      <c r="AH20" s="3"/>
      <c r="AI20" s="3"/>
      <c r="AJ20" s="3"/>
    </row>
    <row r="21" spans="1:36" customFormat="1" x14ac:dyDescent="0.25">
      <c r="A21" s="68"/>
      <c r="B21" s="35" t="s">
        <v>30</v>
      </c>
      <c r="C21" s="36"/>
      <c r="D21" s="147">
        <v>1</v>
      </c>
      <c r="E21" s="36" t="s">
        <v>33</v>
      </c>
      <c r="F21" s="32"/>
      <c r="G21" s="32"/>
      <c r="H21" s="32"/>
      <c r="I21" s="33"/>
      <c r="J21" s="33"/>
      <c r="K21" s="33"/>
      <c r="L21" s="33" t="s">
        <v>31</v>
      </c>
      <c r="M21" s="33"/>
      <c r="Q21" s="3"/>
      <c r="R21" s="3"/>
      <c r="S21" s="3"/>
      <c r="T21" s="3"/>
      <c r="U21" s="3"/>
      <c r="V21" s="3"/>
      <c r="W21" s="3"/>
      <c r="X21" s="3"/>
      <c r="Y21" s="3"/>
      <c r="Z21" s="3"/>
      <c r="AA21" s="3"/>
      <c r="AB21" s="3"/>
      <c r="AC21" s="3"/>
      <c r="AD21" s="3"/>
      <c r="AE21" s="3"/>
      <c r="AF21" s="3"/>
      <c r="AG21" s="3"/>
      <c r="AH21" s="3"/>
      <c r="AI21" s="3"/>
      <c r="AJ21" s="3"/>
    </row>
    <row r="22" spans="1:36" customFormat="1" x14ac:dyDescent="0.25">
      <c r="A22" s="68"/>
      <c r="B22" s="35" t="s">
        <v>32</v>
      </c>
      <c r="C22" s="36"/>
      <c r="D22" s="147">
        <v>1</v>
      </c>
      <c r="E22" s="36" t="s">
        <v>34</v>
      </c>
      <c r="F22" s="32"/>
      <c r="G22" s="32"/>
      <c r="H22" s="32"/>
      <c r="I22" s="33"/>
      <c r="J22" s="33"/>
      <c r="K22" s="33"/>
      <c r="L22" s="33"/>
      <c r="M22" s="33"/>
      <c r="Q22" s="3"/>
      <c r="R22" s="3"/>
      <c r="S22" s="3"/>
      <c r="T22" s="3"/>
      <c r="U22" s="3"/>
      <c r="V22" s="3"/>
      <c r="W22" s="3"/>
      <c r="X22" s="3"/>
      <c r="Y22" s="3"/>
      <c r="Z22" s="3"/>
      <c r="AA22" s="3"/>
      <c r="AB22" s="3"/>
      <c r="AC22" s="3"/>
      <c r="AD22" s="3"/>
      <c r="AE22" s="3"/>
      <c r="AF22" s="3"/>
      <c r="AG22" s="3"/>
      <c r="AH22" s="3"/>
      <c r="AI22" s="3"/>
      <c r="AJ22" s="3"/>
    </row>
    <row r="23" spans="1:36" customFormat="1" x14ac:dyDescent="0.25">
      <c r="A23" s="68"/>
      <c r="B23" s="35" t="s">
        <v>179</v>
      </c>
      <c r="C23" s="36"/>
      <c r="D23" s="89">
        <f>D20*(IF(D21="",0.33,D21)*(IF(D22="",0.45,D22)))</f>
        <v>0.04</v>
      </c>
      <c r="E23" s="36"/>
      <c r="F23" s="32"/>
      <c r="G23" s="32"/>
      <c r="H23" s="32"/>
      <c r="I23" s="33"/>
      <c r="J23" s="33"/>
      <c r="K23" s="33"/>
      <c r="L23" s="33"/>
      <c r="M23" s="33"/>
      <c r="Q23" s="3"/>
      <c r="R23" s="3"/>
      <c r="S23" s="3"/>
      <c r="T23" s="3"/>
      <c r="U23" s="3"/>
      <c r="V23" s="3"/>
      <c r="W23" s="3"/>
      <c r="X23" s="3"/>
      <c r="Y23" s="3"/>
      <c r="Z23" s="3"/>
      <c r="AA23" s="3"/>
      <c r="AB23" s="3"/>
      <c r="AC23" s="3"/>
      <c r="AD23" s="3"/>
      <c r="AE23" s="3"/>
      <c r="AF23" s="3"/>
      <c r="AG23" s="3"/>
      <c r="AH23" s="3"/>
      <c r="AI23" s="3"/>
      <c r="AJ23" s="3"/>
    </row>
    <row r="24" spans="1:36" customFormat="1" x14ac:dyDescent="0.25">
      <c r="A24" s="68"/>
      <c r="B24" s="35"/>
      <c r="C24" s="36"/>
      <c r="D24" s="32"/>
      <c r="E24" s="36"/>
      <c r="F24" s="32"/>
      <c r="G24" s="32"/>
      <c r="H24" s="32"/>
      <c r="I24" s="33"/>
      <c r="J24" s="33"/>
      <c r="K24" s="33"/>
      <c r="L24" s="33"/>
      <c r="M24" s="33"/>
      <c r="Q24" s="3"/>
      <c r="R24" s="3"/>
      <c r="S24" s="3"/>
      <c r="T24" s="3"/>
      <c r="U24" s="3"/>
      <c r="V24" s="3"/>
      <c r="W24" s="3"/>
      <c r="X24" s="3"/>
      <c r="Y24" s="3"/>
      <c r="Z24" s="3"/>
      <c r="AA24" s="3"/>
      <c r="AB24" s="3"/>
      <c r="AC24" s="3"/>
      <c r="AD24" s="3"/>
      <c r="AE24" s="3"/>
      <c r="AF24" s="3"/>
      <c r="AG24" s="3"/>
      <c r="AH24" s="3"/>
      <c r="AI24" s="3"/>
      <c r="AJ24" s="3"/>
    </row>
    <row r="25" spans="1:36" customFormat="1" x14ac:dyDescent="0.25">
      <c r="A25" s="68"/>
      <c r="B25" s="37" t="s">
        <v>35</v>
      </c>
      <c r="C25" s="38"/>
      <c r="D25" s="32"/>
      <c r="E25" s="36"/>
      <c r="F25" s="32"/>
      <c r="G25" s="32"/>
      <c r="H25" s="32"/>
      <c r="I25" s="33"/>
      <c r="J25" s="33"/>
      <c r="K25" s="33"/>
      <c r="L25" s="33"/>
      <c r="M25" s="33"/>
      <c r="Q25" s="3"/>
      <c r="R25" s="3"/>
      <c r="S25" s="3"/>
      <c r="T25" s="3"/>
      <c r="U25" s="3"/>
      <c r="V25" s="3"/>
      <c r="W25" s="3"/>
      <c r="X25" s="3"/>
      <c r="Y25" s="3"/>
      <c r="Z25" s="3"/>
      <c r="AA25" s="3"/>
      <c r="AB25" s="3"/>
      <c r="AC25" s="3"/>
      <c r="AD25" s="3"/>
      <c r="AE25" s="3"/>
      <c r="AF25" s="3"/>
      <c r="AG25" s="3"/>
      <c r="AH25" s="3"/>
      <c r="AI25" s="3"/>
      <c r="AJ25" s="3"/>
    </row>
    <row r="26" spans="1:36" customFormat="1" x14ac:dyDescent="0.25">
      <c r="A26" s="68"/>
      <c r="B26" s="39" t="s">
        <v>1</v>
      </c>
      <c r="C26" s="40"/>
      <c r="D26" s="148">
        <v>5.0000000000000001E-3</v>
      </c>
      <c r="E26" s="36" t="s">
        <v>158</v>
      </c>
      <c r="F26" s="32"/>
      <c r="G26" s="32"/>
      <c r="H26" s="32"/>
      <c r="I26" s="33"/>
      <c r="J26" s="33"/>
      <c r="K26" s="33"/>
      <c r="L26" s="33"/>
      <c r="M26" s="33"/>
      <c r="Q26" s="3"/>
      <c r="R26" s="3"/>
      <c r="S26" s="3"/>
      <c r="T26" s="3"/>
      <c r="U26" s="3"/>
      <c r="V26" s="3"/>
      <c r="W26" s="3"/>
      <c r="X26" s="3"/>
      <c r="Y26" s="3"/>
      <c r="Z26" s="3"/>
      <c r="AA26" s="3"/>
      <c r="AB26" s="3"/>
      <c r="AC26" s="3"/>
      <c r="AD26" s="3"/>
      <c r="AE26" s="3"/>
      <c r="AF26" s="3"/>
      <c r="AG26" s="3"/>
      <c r="AH26" s="3"/>
      <c r="AI26" s="3"/>
      <c r="AJ26" s="3"/>
    </row>
    <row r="27" spans="1:36" customFormat="1" x14ac:dyDescent="0.25">
      <c r="A27" s="68"/>
      <c r="B27" s="35" t="s">
        <v>36</v>
      </c>
      <c r="C27" s="36"/>
      <c r="D27" s="147">
        <v>0.17</v>
      </c>
      <c r="E27" s="36" t="s">
        <v>39</v>
      </c>
      <c r="F27" s="32"/>
      <c r="G27" s="32"/>
      <c r="H27" s="32"/>
      <c r="I27" s="33"/>
      <c r="J27" s="33"/>
      <c r="K27" s="33"/>
      <c r="L27" s="33"/>
      <c r="M27" s="33"/>
      <c r="Q27" s="3"/>
      <c r="R27" s="3"/>
      <c r="S27" s="3"/>
      <c r="T27" s="3"/>
      <c r="U27" s="3"/>
      <c r="V27" s="3"/>
      <c r="W27" s="3"/>
      <c r="X27" s="3"/>
      <c r="Y27" s="3"/>
      <c r="Z27" s="3"/>
      <c r="AA27" s="3"/>
      <c r="AB27" s="3"/>
      <c r="AC27" s="3"/>
      <c r="AD27" s="3"/>
      <c r="AE27" s="3"/>
      <c r="AF27" s="3"/>
      <c r="AG27" s="3"/>
      <c r="AH27" s="3"/>
      <c r="AI27" s="3"/>
      <c r="AJ27" s="3"/>
    </row>
    <row r="28" spans="1:36" customFormat="1" x14ac:dyDescent="0.25">
      <c r="A28" s="68"/>
      <c r="B28" s="35" t="s">
        <v>37</v>
      </c>
      <c r="C28" s="36"/>
      <c r="D28" s="147">
        <v>0.45</v>
      </c>
      <c r="E28" s="36" t="s">
        <v>34</v>
      </c>
      <c r="F28" s="32"/>
      <c r="G28" s="32"/>
      <c r="H28" s="32"/>
      <c r="I28" s="33"/>
      <c r="J28" s="33"/>
      <c r="K28" s="33"/>
      <c r="L28" s="33"/>
      <c r="M28" s="33"/>
      <c r="Q28" s="3"/>
      <c r="R28" s="3"/>
      <c r="S28" s="3"/>
      <c r="T28" s="3"/>
      <c r="U28" s="3"/>
      <c r="V28" s="3"/>
      <c r="W28" s="3"/>
      <c r="X28" s="3"/>
      <c r="Y28" s="3"/>
      <c r="Z28" s="3"/>
      <c r="AA28" s="3"/>
      <c r="AB28" s="3"/>
      <c r="AC28" s="3"/>
      <c r="AD28" s="3"/>
      <c r="AE28" s="3"/>
      <c r="AF28" s="3"/>
      <c r="AG28" s="3"/>
      <c r="AH28" s="3"/>
      <c r="AI28" s="3"/>
      <c r="AJ28" s="3"/>
    </row>
    <row r="29" spans="1:36" customFormat="1" x14ac:dyDescent="0.25">
      <c r="A29" s="68"/>
      <c r="B29" s="35" t="s">
        <v>38</v>
      </c>
      <c r="C29" s="36"/>
      <c r="D29" s="89">
        <f>D26*(IF(D27&lt;&gt;0,D27,0.17))*(IF(D28&lt;&gt;0,D28,0.45))</f>
        <v>3.8250000000000003E-4</v>
      </c>
      <c r="E29" s="36"/>
      <c r="F29" s="32"/>
      <c r="G29" s="32"/>
      <c r="H29" s="32"/>
      <c r="I29" s="33"/>
      <c r="J29" s="33"/>
      <c r="K29" s="33"/>
      <c r="L29" s="33"/>
      <c r="M29" s="33"/>
      <c r="Q29" s="3"/>
      <c r="R29" s="3"/>
      <c r="S29" s="3"/>
      <c r="T29" s="3"/>
      <c r="U29" s="3"/>
      <c r="V29" s="3"/>
      <c r="W29" s="3"/>
      <c r="X29" s="3"/>
      <c r="Y29" s="3"/>
      <c r="Z29" s="3"/>
      <c r="AA29" s="3"/>
      <c r="AB29" s="3"/>
      <c r="AC29" s="3"/>
      <c r="AD29" s="3"/>
      <c r="AE29" s="3"/>
      <c r="AF29" s="3"/>
      <c r="AG29" s="3"/>
      <c r="AH29" s="3"/>
      <c r="AI29" s="3"/>
      <c r="AJ29" s="3"/>
    </row>
    <row r="30" spans="1:36" customFormat="1" x14ac:dyDescent="0.25">
      <c r="A30" s="68"/>
      <c r="B30" s="35"/>
      <c r="C30" s="36"/>
      <c r="D30" s="32"/>
      <c r="E30" s="36"/>
      <c r="F30" s="32"/>
      <c r="G30" s="32"/>
      <c r="H30" s="32"/>
      <c r="I30" s="33"/>
      <c r="J30" s="33"/>
      <c r="K30" s="33"/>
      <c r="L30" s="33"/>
      <c r="M30" s="33"/>
      <c r="Q30" s="3"/>
      <c r="R30" s="3"/>
      <c r="S30" s="3"/>
      <c r="T30" s="3"/>
      <c r="U30" s="3"/>
      <c r="V30" s="3"/>
      <c r="W30" s="3"/>
      <c r="X30" s="3"/>
      <c r="Y30" s="3"/>
      <c r="Z30" s="3"/>
      <c r="AA30" s="3"/>
      <c r="AB30" s="3"/>
      <c r="AC30" s="3"/>
      <c r="AD30" s="3"/>
      <c r="AE30" s="3"/>
      <c r="AF30" s="3"/>
      <c r="AG30" s="3"/>
      <c r="AH30" s="3"/>
      <c r="AI30" s="3"/>
      <c r="AJ30" s="3"/>
    </row>
    <row r="31" spans="1:36" customFormat="1" x14ac:dyDescent="0.25">
      <c r="A31" s="68"/>
      <c r="B31" s="41" t="s">
        <v>156</v>
      </c>
      <c r="C31" s="36"/>
      <c r="D31" s="36"/>
      <c r="E31" s="36"/>
      <c r="F31" s="32"/>
      <c r="G31" s="32"/>
      <c r="H31" s="32"/>
      <c r="I31" s="33"/>
      <c r="J31" s="33"/>
      <c r="K31" s="33"/>
      <c r="L31" s="33"/>
      <c r="M31" s="33"/>
      <c r="Q31" s="3"/>
      <c r="R31" s="3"/>
      <c r="S31" s="3"/>
      <c r="T31" s="3"/>
      <c r="U31" s="3"/>
      <c r="V31" s="3"/>
      <c r="W31" s="3"/>
      <c r="X31" s="3"/>
      <c r="Y31" s="3"/>
      <c r="Z31" s="3"/>
      <c r="AA31" s="3"/>
      <c r="AB31" s="3"/>
      <c r="AC31" s="3"/>
      <c r="AD31" s="3"/>
      <c r="AE31" s="3"/>
      <c r="AF31" s="3"/>
      <c r="AG31" s="3"/>
      <c r="AH31" s="3"/>
      <c r="AI31" s="3"/>
      <c r="AJ31" s="3"/>
    </row>
    <row r="32" spans="1:36" customFormat="1" x14ac:dyDescent="0.25">
      <c r="A32" s="68"/>
      <c r="B32" s="35" t="s">
        <v>40</v>
      </c>
      <c r="C32" s="36"/>
      <c r="D32" s="144">
        <v>250000</v>
      </c>
      <c r="E32" s="36" t="s">
        <v>59</v>
      </c>
      <c r="F32" s="32"/>
      <c r="G32" s="32"/>
      <c r="H32" s="32"/>
      <c r="I32" s="33"/>
      <c r="J32" s="33"/>
      <c r="K32" s="33"/>
      <c r="L32" s="33" t="s">
        <v>41</v>
      </c>
      <c r="M32" s="33"/>
      <c r="Q32" s="3"/>
      <c r="R32" s="3"/>
      <c r="S32" s="3"/>
      <c r="T32" s="3"/>
      <c r="U32" s="3"/>
      <c r="V32" s="3"/>
      <c r="W32" s="3"/>
      <c r="X32" s="3"/>
      <c r="Y32" s="3"/>
      <c r="Z32" s="3"/>
      <c r="AA32" s="3"/>
      <c r="AB32" s="3"/>
      <c r="AC32" s="3"/>
      <c r="AD32" s="3"/>
      <c r="AE32" s="3"/>
      <c r="AF32" s="3"/>
      <c r="AG32" s="3"/>
      <c r="AH32" s="3"/>
      <c r="AI32" s="3"/>
      <c r="AJ32" s="3"/>
    </row>
    <row r="33" spans="1:36" customFormat="1" x14ac:dyDescent="0.25">
      <c r="A33" s="68"/>
      <c r="B33" s="35" t="s">
        <v>157</v>
      </c>
      <c r="C33" s="36"/>
      <c r="D33" s="144">
        <v>0</v>
      </c>
      <c r="E33" s="36"/>
      <c r="F33" s="32"/>
      <c r="G33" s="32"/>
      <c r="H33" s="32"/>
      <c r="I33" s="33"/>
      <c r="J33" s="33"/>
      <c r="K33" s="33"/>
      <c r="L33" s="33" t="s">
        <v>42</v>
      </c>
      <c r="M33" s="33"/>
      <c r="Q33" s="3"/>
      <c r="R33" s="3"/>
      <c r="S33" s="3"/>
      <c r="T33" s="3"/>
      <c r="U33" s="3"/>
      <c r="V33" s="3"/>
      <c r="W33" s="3"/>
      <c r="X33" s="3"/>
      <c r="Y33" s="3"/>
      <c r="Z33" s="3"/>
      <c r="AA33" s="3"/>
      <c r="AB33" s="3"/>
      <c r="AC33" s="3"/>
      <c r="AD33" s="3"/>
      <c r="AE33" s="3"/>
      <c r="AF33" s="3"/>
      <c r="AG33" s="3"/>
      <c r="AH33" s="3"/>
      <c r="AI33" s="3"/>
      <c r="AJ33" s="3"/>
    </row>
    <row r="34" spans="1:36" customFormat="1" x14ac:dyDescent="0.25">
      <c r="A34" s="68"/>
      <c r="B34" s="35" t="s">
        <v>100</v>
      </c>
      <c r="C34" s="36"/>
      <c r="D34" s="91">
        <f>D29*IF(AND(D32=0,D33=0),150000,(D32+D33))</f>
        <v>95.625</v>
      </c>
      <c r="E34" s="36" t="s">
        <v>43</v>
      </c>
      <c r="F34" s="32"/>
      <c r="G34" s="32"/>
      <c r="H34" s="32"/>
      <c r="I34" s="33"/>
      <c r="J34" s="33"/>
      <c r="K34" s="33"/>
      <c r="L34" s="33"/>
      <c r="M34" s="33"/>
      <c r="Q34" s="3"/>
      <c r="R34" s="3"/>
      <c r="S34" s="3"/>
      <c r="T34" s="3"/>
      <c r="U34" s="3"/>
      <c r="V34" s="3"/>
      <c r="W34" s="3"/>
      <c r="X34" s="3"/>
      <c r="Y34" s="3"/>
      <c r="Z34" s="3"/>
      <c r="AA34" s="3"/>
      <c r="AB34" s="3"/>
      <c r="AC34" s="3"/>
      <c r="AD34" s="3"/>
      <c r="AE34" s="3"/>
      <c r="AF34" s="3"/>
      <c r="AG34" s="3"/>
      <c r="AH34" s="3"/>
      <c r="AI34" s="3"/>
      <c r="AJ34" s="3"/>
    </row>
    <row r="35" spans="1:36" customFormat="1" x14ac:dyDescent="0.25">
      <c r="A35" s="68"/>
      <c r="B35" s="74"/>
      <c r="C35" s="65"/>
      <c r="D35" s="66"/>
      <c r="E35" s="66"/>
      <c r="F35" s="66"/>
      <c r="G35" s="66"/>
      <c r="H35" s="66"/>
      <c r="I35" s="65"/>
      <c r="J35" s="65"/>
      <c r="K35" s="65"/>
      <c r="L35" s="65"/>
      <c r="M35" s="33"/>
      <c r="Q35" s="3"/>
      <c r="R35" s="3"/>
      <c r="S35" s="3"/>
      <c r="T35" s="3"/>
      <c r="U35" s="3"/>
      <c r="V35" s="3"/>
      <c r="W35" s="3"/>
      <c r="X35" s="3"/>
      <c r="Y35" s="3"/>
      <c r="Z35" s="3"/>
      <c r="AA35" s="3"/>
      <c r="AB35" s="3"/>
      <c r="AC35" s="3"/>
      <c r="AD35" s="3"/>
      <c r="AE35" s="3"/>
      <c r="AF35" s="3"/>
      <c r="AG35" s="3"/>
      <c r="AH35" s="3"/>
      <c r="AI35" s="3"/>
      <c r="AJ35" s="3"/>
    </row>
    <row r="36" spans="1:36" x14ac:dyDescent="0.25">
      <c r="B36" s="35"/>
      <c r="C36" s="33"/>
      <c r="D36" s="32"/>
      <c r="E36" s="32"/>
      <c r="F36" s="32"/>
      <c r="G36" s="32"/>
      <c r="H36" s="32"/>
      <c r="I36" s="33"/>
      <c r="J36" s="33"/>
      <c r="K36" s="33"/>
      <c r="L36" s="33"/>
      <c r="M36" s="33"/>
      <c r="Q36" s="33"/>
      <c r="R36" s="33"/>
      <c r="S36" s="33"/>
      <c r="T36" s="33"/>
      <c r="U36" s="33"/>
      <c r="V36" s="33"/>
      <c r="W36" s="33"/>
      <c r="X36" s="33"/>
      <c r="Y36" s="33"/>
      <c r="Z36" s="33"/>
      <c r="AA36" s="33"/>
      <c r="AB36" s="33"/>
      <c r="AC36" s="33"/>
      <c r="AD36" s="33"/>
      <c r="AE36" s="33"/>
      <c r="AF36" s="33"/>
      <c r="AG36" s="33"/>
      <c r="AH36" s="33"/>
      <c r="AI36" s="33"/>
      <c r="AJ36" s="33"/>
    </row>
    <row r="37" spans="1:36" customFormat="1" x14ac:dyDescent="0.25">
      <c r="A37" s="80"/>
      <c r="B37" s="24" t="s">
        <v>49</v>
      </c>
      <c r="C37" s="24"/>
      <c r="D37" s="25"/>
      <c r="E37" s="25"/>
      <c r="F37" s="25"/>
      <c r="G37" s="25"/>
      <c r="H37" s="25"/>
      <c r="I37" s="25"/>
      <c r="J37" s="25"/>
      <c r="K37" s="25"/>
      <c r="L37" s="26"/>
      <c r="M37" s="33"/>
      <c r="Q37" s="3"/>
      <c r="R37" s="3"/>
      <c r="S37" s="3"/>
      <c r="T37" s="3"/>
      <c r="U37" s="3"/>
      <c r="V37" s="3"/>
      <c r="W37" s="3"/>
      <c r="X37" s="3"/>
      <c r="Y37" s="3"/>
      <c r="Z37" s="3"/>
      <c r="AA37" s="3"/>
      <c r="AB37" s="3"/>
      <c r="AC37" s="3"/>
      <c r="AD37" s="3"/>
      <c r="AE37" s="3"/>
      <c r="AF37" s="3"/>
      <c r="AG37" s="3"/>
      <c r="AH37" s="3"/>
      <c r="AI37" s="3"/>
      <c r="AJ37" s="3"/>
    </row>
    <row r="38" spans="1:36" x14ac:dyDescent="0.25">
      <c r="B38" s="33"/>
      <c r="C38" s="33"/>
      <c r="D38" s="32"/>
      <c r="E38" s="32"/>
      <c r="F38" s="32"/>
      <c r="G38" s="32"/>
      <c r="H38" s="32"/>
      <c r="I38" s="33"/>
      <c r="J38" s="33"/>
      <c r="K38" s="33"/>
      <c r="L38" s="33"/>
      <c r="M38" s="33"/>
      <c r="Q38" s="33"/>
      <c r="R38" s="33"/>
      <c r="S38" s="33"/>
      <c r="T38" s="33"/>
      <c r="U38" s="33"/>
      <c r="V38" s="33"/>
      <c r="W38" s="33"/>
      <c r="X38" s="33"/>
      <c r="Y38" s="33"/>
      <c r="Z38" s="33"/>
      <c r="AA38" s="33"/>
      <c r="AB38" s="33"/>
      <c r="AC38" s="33"/>
      <c r="AD38" s="33"/>
      <c r="AE38" s="33"/>
      <c r="AF38" s="33"/>
      <c r="AG38" s="33"/>
      <c r="AH38" s="33"/>
      <c r="AI38" s="33"/>
      <c r="AJ38" s="33"/>
    </row>
    <row r="39" spans="1:36" customFormat="1" x14ac:dyDescent="0.25">
      <c r="A39" s="69"/>
      <c r="B39" s="62" t="s">
        <v>44</v>
      </c>
      <c r="C39" s="62"/>
      <c r="D39" s="63"/>
      <c r="E39" s="63"/>
      <c r="F39" s="63"/>
      <c r="G39" s="63"/>
      <c r="H39" s="63"/>
      <c r="I39" s="63"/>
      <c r="J39" s="63"/>
      <c r="K39" s="63"/>
      <c r="L39" s="63"/>
      <c r="M39" s="33"/>
      <c r="Q39" s="3"/>
      <c r="R39" s="3"/>
      <c r="S39" s="3"/>
      <c r="T39" s="3"/>
      <c r="U39" s="3"/>
      <c r="V39" s="3"/>
      <c r="W39" s="3"/>
      <c r="X39" s="3"/>
      <c r="Y39" s="3"/>
      <c r="Z39" s="3"/>
      <c r="AA39" s="3"/>
      <c r="AB39" s="3"/>
      <c r="AC39" s="3"/>
      <c r="AD39" s="3"/>
      <c r="AE39" s="3"/>
      <c r="AF39" s="3"/>
      <c r="AG39" s="3"/>
      <c r="AH39" s="3"/>
      <c r="AI39" s="3"/>
      <c r="AJ39" s="3"/>
    </row>
    <row r="40" spans="1:36" customFormat="1" x14ac:dyDescent="0.25">
      <c r="A40" s="69"/>
      <c r="B40" s="35"/>
      <c r="C40" s="33"/>
      <c r="D40" s="32"/>
      <c r="E40" s="32"/>
      <c r="F40" s="32"/>
      <c r="G40" s="32"/>
      <c r="H40" s="32"/>
      <c r="I40" s="33"/>
      <c r="J40" s="33"/>
      <c r="K40" s="33"/>
      <c r="L40" s="33"/>
      <c r="M40" s="33"/>
      <c r="Q40" s="3"/>
      <c r="R40" s="3"/>
      <c r="S40" s="3"/>
      <c r="T40" s="3"/>
      <c r="U40" s="3"/>
      <c r="V40" s="3"/>
      <c r="W40" s="3"/>
      <c r="X40" s="3"/>
      <c r="Y40" s="3"/>
      <c r="Z40" s="3"/>
      <c r="AA40" s="3"/>
      <c r="AB40" s="3"/>
      <c r="AC40" s="3"/>
      <c r="AD40" s="3"/>
      <c r="AE40" s="3"/>
      <c r="AF40" s="3"/>
      <c r="AG40" s="3"/>
      <c r="AH40" s="3"/>
      <c r="AI40" s="3"/>
      <c r="AJ40" s="3"/>
    </row>
    <row r="41" spans="1:36" customFormat="1" x14ac:dyDescent="0.25">
      <c r="A41" s="69"/>
      <c r="B41" s="37" t="s">
        <v>45</v>
      </c>
      <c r="C41" s="33"/>
      <c r="D41" s="145">
        <v>5</v>
      </c>
      <c r="E41" s="33" t="s">
        <v>46</v>
      </c>
      <c r="F41" s="32"/>
      <c r="G41" s="32"/>
      <c r="H41" s="32"/>
      <c r="I41" s="33"/>
      <c r="J41" s="33"/>
      <c r="K41" s="33"/>
      <c r="L41" s="33"/>
      <c r="M41" s="33"/>
      <c r="Q41" s="3"/>
      <c r="R41" s="3"/>
      <c r="S41" s="3"/>
      <c r="T41" s="3"/>
      <c r="U41" s="3"/>
      <c r="V41" s="3"/>
      <c r="W41" s="3"/>
      <c r="X41" s="3"/>
      <c r="Y41" s="3"/>
      <c r="Z41" s="3"/>
      <c r="AA41" s="3"/>
      <c r="AB41" s="3"/>
      <c r="AC41" s="3"/>
      <c r="AD41" s="3"/>
      <c r="AE41" s="3"/>
      <c r="AF41" s="3"/>
      <c r="AG41" s="3"/>
      <c r="AH41" s="3"/>
      <c r="AI41" s="3"/>
      <c r="AJ41" s="3"/>
    </row>
    <row r="42" spans="1:36" x14ac:dyDescent="0.25">
      <c r="A42" s="69"/>
      <c r="B42" s="35"/>
      <c r="C42" s="33"/>
      <c r="D42" s="32"/>
      <c r="E42" s="32"/>
      <c r="F42" s="32"/>
      <c r="G42" s="32"/>
      <c r="H42" s="32"/>
      <c r="I42" s="33"/>
      <c r="J42" s="33"/>
      <c r="K42" s="33"/>
      <c r="L42" s="33"/>
      <c r="M42" s="33"/>
      <c r="Q42" s="33"/>
      <c r="R42" s="33"/>
      <c r="S42" s="33"/>
      <c r="T42" s="33"/>
      <c r="U42" s="33"/>
      <c r="V42" s="33"/>
      <c r="W42" s="33"/>
      <c r="X42" s="33"/>
      <c r="Y42" s="33"/>
      <c r="Z42" s="33"/>
      <c r="AA42" s="33"/>
      <c r="AB42" s="33"/>
      <c r="AC42" s="33"/>
      <c r="AD42" s="33"/>
      <c r="AE42" s="33"/>
      <c r="AF42" s="33"/>
      <c r="AG42" s="33"/>
      <c r="AH42" s="33"/>
      <c r="AI42" s="33"/>
      <c r="AJ42" s="33"/>
    </row>
    <row r="43" spans="1:36" x14ac:dyDescent="0.25">
      <c r="A43" s="69"/>
      <c r="B43" s="37" t="s">
        <v>159</v>
      </c>
      <c r="C43" s="33"/>
      <c r="D43" s="32"/>
      <c r="E43" s="32"/>
      <c r="F43" s="32"/>
      <c r="G43" s="44"/>
      <c r="H43" s="44" t="s">
        <v>60</v>
      </c>
      <c r="I43" s="33"/>
      <c r="J43" s="33"/>
      <c r="K43" s="33"/>
      <c r="L43" s="33"/>
      <c r="M43" s="33"/>
      <c r="Q43" s="33"/>
      <c r="R43" s="33"/>
      <c r="S43" s="33"/>
      <c r="T43" s="33"/>
      <c r="U43" s="33"/>
      <c r="V43" s="33"/>
      <c r="W43" s="33"/>
      <c r="X43" s="33"/>
      <c r="Y43" s="33"/>
      <c r="Z43" s="33"/>
      <c r="AA43" s="33"/>
      <c r="AB43" s="33"/>
      <c r="AC43" s="33"/>
      <c r="AD43" s="33"/>
      <c r="AE43" s="33"/>
      <c r="AF43" s="33"/>
      <c r="AG43" s="33"/>
      <c r="AH43" s="33"/>
      <c r="AI43" s="33"/>
      <c r="AJ43" s="33"/>
    </row>
    <row r="44" spans="1:36" customFormat="1" x14ac:dyDescent="0.25">
      <c r="A44" s="69"/>
      <c r="B44" s="35" t="s">
        <v>50</v>
      </c>
      <c r="C44" s="35"/>
      <c r="D44" s="145">
        <v>1</v>
      </c>
      <c r="E44" s="33" t="s">
        <v>54</v>
      </c>
      <c r="F44" s="32"/>
      <c r="G44" s="32"/>
      <c r="H44" s="92">
        <f>D44*$D$12</f>
        <v>60</v>
      </c>
      <c r="I44" s="33"/>
      <c r="J44" s="33"/>
      <c r="K44" s="33"/>
      <c r="L44" s="33" t="s">
        <v>139</v>
      </c>
      <c r="M44" s="33"/>
      <c r="Q44" s="3"/>
      <c r="R44" s="3"/>
      <c r="S44" s="3"/>
      <c r="T44" s="3"/>
      <c r="U44" s="3"/>
      <c r="V44" s="3"/>
      <c r="W44" s="3"/>
      <c r="X44" s="3"/>
      <c r="Y44" s="3"/>
      <c r="Z44" s="3"/>
      <c r="AA44" s="3"/>
      <c r="AB44" s="3"/>
      <c r="AC44" s="3"/>
      <c r="AD44" s="3"/>
      <c r="AE44" s="3"/>
      <c r="AF44" s="3"/>
      <c r="AG44" s="3"/>
      <c r="AH44" s="3"/>
      <c r="AI44" s="3"/>
      <c r="AJ44" s="3"/>
    </row>
    <row r="45" spans="1:36" customFormat="1" x14ac:dyDescent="0.25">
      <c r="A45" s="69"/>
      <c r="B45" s="35" t="s">
        <v>160</v>
      </c>
      <c r="C45" s="35"/>
      <c r="D45" s="145">
        <v>4</v>
      </c>
      <c r="E45" s="33" t="s">
        <v>54</v>
      </c>
      <c r="F45" s="32"/>
      <c r="G45" s="32"/>
      <c r="H45" s="92">
        <f>D45*$D$12</f>
        <v>240</v>
      </c>
      <c r="I45" s="33"/>
      <c r="J45" s="33"/>
      <c r="K45" s="33"/>
      <c r="L45" s="33" t="s">
        <v>139</v>
      </c>
      <c r="M45" s="33"/>
      <c r="Q45" s="3"/>
      <c r="R45" s="3"/>
      <c r="S45" s="3"/>
      <c r="T45" s="3"/>
      <c r="U45" s="3"/>
      <c r="V45" s="3"/>
      <c r="W45" s="3"/>
      <c r="X45" s="3"/>
      <c r="Y45" s="3"/>
      <c r="Z45" s="3"/>
      <c r="AA45" s="3"/>
      <c r="AB45" s="3"/>
      <c r="AC45" s="3"/>
      <c r="AD45" s="3"/>
      <c r="AE45" s="3"/>
      <c r="AF45" s="3"/>
      <c r="AG45" s="3"/>
      <c r="AH45" s="3"/>
      <c r="AI45" s="3"/>
      <c r="AJ45" s="3"/>
    </row>
    <row r="46" spans="1:36" customFormat="1" x14ac:dyDescent="0.25">
      <c r="A46" s="69"/>
      <c r="B46" s="35" t="s">
        <v>52</v>
      </c>
      <c r="C46" s="35"/>
      <c r="D46" s="144">
        <v>0</v>
      </c>
      <c r="E46" s="33"/>
      <c r="F46" s="32"/>
      <c r="G46" s="32"/>
      <c r="H46" s="92">
        <f>D46</f>
        <v>0</v>
      </c>
      <c r="I46" s="33"/>
      <c r="J46" s="33"/>
      <c r="K46" s="33"/>
      <c r="L46" s="33"/>
      <c r="M46" s="33"/>
      <c r="Q46" s="3"/>
      <c r="R46" s="3"/>
      <c r="S46" s="3"/>
      <c r="T46" s="3"/>
      <c r="U46" s="3"/>
      <c r="V46" s="3"/>
      <c r="W46" s="3"/>
      <c r="X46" s="3"/>
      <c r="Y46" s="3"/>
      <c r="Z46" s="3"/>
      <c r="AA46" s="3"/>
      <c r="AB46" s="3"/>
      <c r="AC46" s="3"/>
      <c r="AD46" s="3"/>
      <c r="AE46" s="3"/>
      <c r="AF46" s="3"/>
      <c r="AG46" s="3"/>
      <c r="AH46" s="3"/>
      <c r="AI46" s="3"/>
      <c r="AJ46" s="3"/>
    </row>
    <row r="47" spans="1:36" customFormat="1" x14ac:dyDescent="0.25">
      <c r="A47" s="69"/>
      <c r="B47" s="35"/>
      <c r="C47" s="33"/>
      <c r="D47" s="32"/>
      <c r="E47" s="33"/>
      <c r="F47" s="42"/>
      <c r="G47" s="32"/>
      <c r="H47" s="51"/>
      <c r="I47" s="33"/>
      <c r="J47" s="33"/>
      <c r="K47" s="33"/>
      <c r="L47" s="33"/>
      <c r="M47" s="33"/>
      <c r="Q47" s="3"/>
      <c r="R47" s="3"/>
      <c r="S47" s="3"/>
      <c r="T47" s="3"/>
      <c r="U47" s="3"/>
      <c r="V47" s="3"/>
      <c r="W47" s="3"/>
      <c r="X47" s="3"/>
      <c r="Y47" s="3"/>
      <c r="Z47" s="3"/>
      <c r="AA47" s="3"/>
      <c r="AB47" s="3"/>
      <c r="AC47" s="3"/>
      <c r="AD47" s="3"/>
      <c r="AE47" s="3"/>
      <c r="AF47" s="3"/>
      <c r="AG47" s="3"/>
      <c r="AH47" s="3"/>
      <c r="AI47" s="3"/>
      <c r="AJ47" s="3"/>
    </row>
    <row r="48" spans="1:36" customFormat="1" x14ac:dyDescent="0.25">
      <c r="A48" s="69"/>
      <c r="B48" s="41" t="s">
        <v>53</v>
      </c>
      <c r="C48" s="34"/>
      <c r="D48" s="44"/>
      <c r="E48" s="33"/>
      <c r="F48" s="42"/>
      <c r="G48" s="32"/>
      <c r="H48" s="51"/>
      <c r="I48" s="33"/>
      <c r="J48" s="33"/>
      <c r="K48" s="33"/>
      <c r="L48" s="33"/>
      <c r="M48" s="33"/>
      <c r="Q48" s="3"/>
      <c r="R48" s="3"/>
      <c r="S48" s="3"/>
      <c r="T48" s="3"/>
      <c r="U48" s="3"/>
      <c r="V48" s="3"/>
      <c r="W48" s="3"/>
      <c r="X48" s="3"/>
      <c r="Y48" s="3"/>
      <c r="Z48" s="3"/>
      <c r="AA48" s="3"/>
      <c r="AB48" s="3"/>
      <c r="AC48" s="3"/>
      <c r="AD48" s="3"/>
      <c r="AE48" s="3"/>
      <c r="AF48" s="3"/>
      <c r="AG48" s="3"/>
      <c r="AH48" s="3"/>
      <c r="AI48" s="3"/>
      <c r="AJ48" s="3"/>
    </row>
    <row r="49" spans="1:36" customFormat="1" x14ac:dyDescent="0.25">
      <c r="A49" s="69"/>
      <c r="B49" s="35" t="s">
        <v>68</v>
      </c>
      <c r="C49" s="35"/>
      <c r="D49" s="145">
        <v>1</v>
      </c>
      <c r="E49" s="33" t="s">
        <v>54</v>
      </c>
      <c r="F49" s="42"/>
      <c r="G49" s="32"/>
      <c r="H49" s="92">
        <f>D49*$D$11</f>
        <v>30</v>
      </c>
      <c r="I49" s="33"/>
      <c r="J49" s="33"/>
      <c r="K49" s="33"/>
      <c r="L49" s="33" t="s">
        <v>61</v>
      </c>
      <c r="M49" s="33"/>
      <c r="Q49" s="3"/>
      <c r="R49" s="3"/>
      <c r="S49" s="3"/>
      <c r="T49" s="3"/>
      <c r="U49" s="3"/>
      <c r="V49" s="3"/>
      <c r="W49" s="3"/>
      <c r="X49" s="3"/>
      <c r="Y49" s="3"/>
      <c r="Z49" s="3"/>
      <c r="AA49" s="3"/>
      <c r="AB49" s="3"/>
      <c r="AC49" s="3"/>
      <c r="AD49" s="3"/>
      <c r="AE49" s="3"/>
      <c r="AF49" s="3"/>
      <c r="AG49" s="3"/>
      <c r="AH49" s="3"/>
      <c r="AI49" s="3"/>
      <c r="AJ49" s="3"/>
    </row>
    <row r="50" spans="1:36" customFormat="1" ht="15.75" thickBot="1" x14ac:dyDescent="0.3">
      <c r="A50" s="69"/>
      <c r="B50" s="33"/>
      <c r="C50" s="33"/>
      <c r="D50" s="32"/>
      <c r="E50" s="32"/>
      <c r="F50" s="45"/>
      <c r="G50" s="45"/>
      <c r="H50" s="28"/>
      <c r="I50" s="46" t="s">
        <v>2</v>
      </c>
      <c r="J50" s="10"/>
      <c r="K50" s="10"/>
      <c r="L50" s="33"/>
      <c r="M50" s="10"/>
    </row>
    <row r="51" spans="1:36" customFormat="1" x14ac:dyDescent="0.25">
      <c r="A51" s="69"/>
      <c r="B51" s="37" t="s">
        <v>162</v>
      </c>
      <c r="C51" s="154" t="s">
        <v>3</v>
      </c>
      <c r="D51" s="154"/>
      <c r="E51" s="154"/>
      <c r="F51" s="154"/>
      <c r="G51" s="159"/>
      <c r="H51" s="93">
        <f>SUM(H44:H49)</f>
        <v>330</v>
      </c>
      <c r="I51" s="47"/>
      <c r="J51" s="10"/>
      <c r="K51" s="10"/>
      <c r="L51" s="33"/>
      <c r="M51" s="10"/>
    </row>
    <row r="52" spans="1:36" customFormat="1" x14ac:dyDescent="0.25">
      <c r="A52" s="69"/>
      <c r="B52" s="35"/>
      <c r="C52" s="33"/>
      <c r="D52" s="32"/>
      <c r="E52" s="33"/>
      <c r="F52" s="42"/>
      <c r="G52" s="42"/>
      <c r="H52" s="42"/>
      <c r="I52" s="43"/>
      <c r="J52" s="33"/>
      <c r="K52" s="33"/>
      <c r="L52" s="33"/>
      <c r="M52" s="33"/>
      <c r="Q52" s="3"/>
      <c r="R52" s="3"/>
      <c r="S52" s="3"/>
      <c r="T52" s="3"/>
      <c r="U52" s="3"/>
      <c r="V52" s="3"/>
      <c r="W52" s="3"/>
      <c r="X52" s="3"/>
      <c r="Y52" s="3"/>
      <c r="Z52" s="3"/>
      <c r="AA52" s="3"/>
      <c r="AB52" s="3"/>
      <c r="AC52" s="3"/>
      <c r="AD52" s="3"/>
      <c r="AE52" s="3"/>
      <c r="AF52" s="3"/>
      <c r="AG52" s="3"/>
      <c r="AH52" s="3"/>
      <c r="AI52" s="3"/>
      <c r="AJ52" s="3"/>
    </row>
    <row r="53" spans="1:36" customFormat="1" x14ac:dyDescent="0.25">
      <c r="A53" s="69"/>
      <c r="B53" s="37" t="s">
        <v>96</v>
      </c>
      <c r="C53" s="34"/>
      <c r="D53" s="44"/>
      <c r="E53" s="33"/>
      <c r="F53" s="42"/>
      <c r="G53" s="42"/>
      <c r="H53" s="42"/>
      <c r="I53" s="43"/>
      <c r="J53" s="33"/>
      <c r="K53" s="33"/>
      <c r="L53" s="33"/>
      <c r="M53" s="33"/>
      <c r="Q53" s="3"/>
      <c r="R53" s="3"/>
      <c r="S53" s="3"/>
      <c r="T53" s="3"/>
      <c r="U53" s="3"/>
      <c r="V53" s="3"/>
      <c r="W53" s="3"/>
      <c r="X53" s="3"/>
      <c r="Y53" s="3"/>
      <c r="Z53" s="3"/>
      <c r="AA53" s="3"/>
      <c r="AB53" s="3"/>
      <c r="AC53" s="3"/>
      <c r="AD53" s="3"/>
      <c r="AE53" s="3"/>
      <c r="AF53" s="3"/>
      <c r="AG53" s="3"/>
      <c r="AH53" s="3"/>
      <c r="AI53" s="3"/>
      <c r="AJ53" s="3"/>
    </row>
    <row r="54" spans="1:36" customFormat="1" x14ac:dyDescent="0.25">
      <c r="A54" s="69"/>
      <c r="B54" s="35" t="s">
        <v>62</v>
      </c>
      <c r="C54" s="35"/>
      <c r="D54" s="144">
        <v>4000</v>
      </c>
      <c r="E54" s="33" t="s">
        <v>63</v>
      </c>
      <c r="F54" s="42"/>
      <c r="G54" s="42"/>
      <c r="H54" s="90">
        <f>$D$54*$D$55</f>
        <v>4000</v>
      </c>
      <c r="I54" s="43"/>
      <c r="J54" s="33"/>
      <c r="K54" s="33"/>
      <c r="L54" s="33"/>
      <c r="M54" s="33"/>
      <c r="Q54" s="3"/>
      <c r="R54" s="3"/>
      <c r="S54" s="3"/>
      <c r="T54" s="3"/>
      <c r="U54" s="3"/>
      <c r="V54" s="3"/>
      <c r="W54" s="3"/>
      <c r="X54" s="3"/>
      <c r="Y54" s="3"/>
      <c r="Z54" s="3"/>
      <c r="AA54" s="3"/>
      <c r="AB54" s="3"/>
      <c r="AC54" s="3"/>
      <c r="AD54" s="3"/>
      <c r="AE54" s="3"/>
      <c r="AF54" s="3"/>
      <c r="AG54" s="3"/>
      <c r="AH54" s="3"/>
      <c r="AI54" s="3"/>
      <c r="AJ54" s="3"/>
    </row>
    <row r="55" spans="1:36" customFormat="1" x14ac:dyDescent="0.25">
      <c r="A55" s="69"/>
      <c r="B55" s="35" t="s">
        <v>64</v>
      </c>
      <c r="C55" s="35"/>
      <c r="D55" s="145">
        <v>1</v>
      </c>
      <c r="E55" s="32"/>
      <c r="F55" s="45"/>
      <c r="G55" s="45"/>
      <c r="H55" s="45"/>
      <c r="I55" s="43"/>
      <c r="J55" s="33"/>
      <c r="K55" s="33"/>
      <c r="L55" s="33"/>
      <c r="M55" s="33"/>
      <c r="Q55" s="3"/>
      <c r="R55" s="3"/>
      <c r="S55" s="3"/>
      <c r="T55" s="3"/>
      <c r="U55" s="3"/>
      <c r="V55" s="3"/>
      <c r="W55" s="3"/>
      <c r="X55" s="3"/>
      <c r="Y55" s="3"/>
      <c r="Z55" s="3"/>
      <c r="AA55" s="3"/>
      <c r="AB55" s="3"/>
      <c r="AC55" s="3"/>
      <c r="AD55" s="3"/>
      <c r="AE55" s="3"/>
      <c r="AF55" s="3"/>
      <c r="AG55" s="3"/>
      <c r="AH55" s="3"/>
      <c r="AI55" s="3"/>
      <c r="AJ55" s="3"/>
    </row>
    <row r="56" spans="1:36" customFormat="1" ht="15.75" thickBot="1" x14ac:dyDescent="0.3">
      <c r="A56" s="69"/>
      <c r="B56" s="35"/>
      <c r="C56" s="33"/>
      <c r="D56" s="32"/>
      <c r="E56" s="32"/>
      <c r="F56" s="45"/>
      <c r="G56" s="45"/>
      <c r="H56" s="52"/>
      <c r="I56" s="48"/>
      <c r="J56" s="49" t="s">
        <v>2</v>
      </c>
      <c r="K56" s="33"/>
      <c r="L56" s="33"/>
      <c r="M56" s="33"/>
      <c r="Q56" s="3"/>
      <c r="R56" s="3"/>
      <c r="S56" s="3"/>
      <c r="T56" s="3"/>
      <c r="U56" s="3"/>
      <c r="V56" s="3"/>
      <c r="W56" s="3"/>
      <c r="X56" s="3"/>
      <c r="Y56" s="3"/>
      <c r="Z56" s="3"/>
      <c r="AA56" s="3"/>
      <c r="AB56" s="3"/>
      <c r="AC56" s="3"/>
      <c r="AD56" s="3"/>
      <c r="AE56" s="3"/>
      <c r="AF56" s="3"/>
      <c r="AG56" s="3"/>
      <c r="AH56" s="3"/>
      <c r="AI56" s="3"/>
      <c r="AJ56" s="3"/>
    </row>
    <row r="57" spans="1:36" customFormat="1" x14ac:dyDescent="0.25">
      <c r="A57" s="69"/>
      <c r="B57" s="16" t="s">
        <v>65</v>
      </c>
      <c r="C57" s="160" t="s">
        <v>3</v>
      </c>
      <c r="D57" s="160"/>
      <c r="E57" s="160"/>
      <c r="F57" s="160"/>
      <c r="G57" s="161"/>
      <c r="H57" s="94">
        <f>SUM(H51,H54)</f>
        <v>4330</v>
      </c>
      <c r="I57" s="33"/>
      <c r="J57" s="33"/>
      <c r="K57" s="10"/>
      <c r="L57" s="33"/>
      <c r="M57" s="33"/>
      <c r="Q57" s="3"/>
      <c r="R57" s="3"/>
      <c r="S57" s="3"/>
      <c r="T57" s="3"/>
      <c r="U57" s="3"/>
      <c r="V57" s="3"/>
      <c r="W57" s="3"/>
      <c r="X57" s="3"/>
      <c r="Y57" s="3"/>
      <c r="Z57" s="3"/>
      <c r="AA57" s="3"/>
      <c r="AB57" s="3"/>
      <c r="AC57" s="3"/>
      <c r="AD57" s="3"/>
      <c r="AE57" s="3"/>
      <c r="AF57" s="3"/>
      <c r="AG57" s="3"/>
      <c r="AH57" s="3"/>
      <c r="AI57" s="3"/>
      <c r="AJ57" s="3"/>
    </row>
    <row r="58" spans="1:36" customFormat="1" x14ac:dyDescent="0.25">
      <c r="A58" s="69"/>
      <c r="B58" s="35"/>
      <c r="C58" s="33"/>
      <c r="D58" s="32"/>
      <c r="E58" s="32"/>
      <c r="F58" s="45"/>
      <c r="G58" s="45"/>
      <c r="H58" s="45"/>
      <c r="I58" s="33"/>
      <c r="J58" s="33"/>
      <c r="K58" s="33"/>
      <c r="L58" s="33"/>
      <c r="M58" s="33"/>
      <c r="Q58" s="3"/>
      <c r="R58" s="3"/>
      <c r="S58" s="3"/>
      <c r="T58" s="3"/>
      <c r="U58" s="3"/>
      <c r="V58" s="3"/>
      <c r="W58" s="3"/>
      <c r="X58" s="3"/>
      <c r="Y58" s="3"/>
      <c r="Z58" s="3"/>
      <c r="AA58" s="3"/>
      <c r="AB58" s="3"/>
      <c r="AC58" s="3"/>
      <c r="AD58" s="3"/>
      <c r="AE58" s="3"/>
      <c r="AF58" s="3"/>
      <c r="AG58" s="3"/>
      <c r="AH58" s="3"/>
      <c r="AI58" s="3"/>
      <c r="AJ58" s="3"/>
    </row>
    <row r="59" spans="1:36" customFormat="1" ht="15.75" thickBot="1" x14ac:dyDescent="0.3">
      <c r="A59" s="69"/>
      <c r="B59" s="37" t="s">
        <v>66</v>
      </c>
      <c r="C59" s="35"/>
      <c r="D59" s="32"/>
      <c r="E59" s="32"/>
      <c r="F59" s="42"/>
      <c r="G59" s="42"/>
      <c r="H59" s="42"/>
      <c r="I59" s="33"/>
      <c r="J59" s="33"/>
      <c r="K59" s="33"/>
      <c r="L59" s="33"/>
      <c r="M59" s="33"/>
      <c r="Q59" s="3"/>
      <c r="R59" s="3"/>
      <c r="S59" s="3"/>
      <c r="T59" s="3"/>
      <c r="U59" s="3"/>
      <c r="V59" s="3"/>
      <c r="W59" s="3"/>
      <c r="X59" s="3"/>
      <c r="Y59" s="3"/>
      <c r="Z59" s="3"/>
      <c r="AA59" s="3"/>
      <c r="AB59" s="3"/>
      <c r="AC59" s="3"/>
      <c r="AD59" s="3"/>
      <c r="AE59" s="3"/>
      <c r="AF59" s="3"/>
      <c r="AG59" s="3"/>
      <c r="AH59" s="3"/>
      <c r="AI59" s="3"/>
      <c r="AJ59" s="3"/>
    </row>
    <row r="60" spans="1:36" customFormat="1" x14ac:dyDescent="0.25">
      <c r="A60" s="69"/>
      <c r="B60" s="35" t="s">
        <v>67</v>
      </c>
      <c r="C60" s="160" t="s">
        <v>3</v>
      </c>
      <c r="D60" s="160"/>
      <c r="E60" s="160"/>
      <c r="F60" s="160"/>
      <c r="G60" s="161"/>
      <c r="H60" s="90">
        <f>H57/$D$41</f>
        <v>866</v>
      </c>
      <c r="I60" s="84"/>
      <c r="J60" s="55"/>
      <c r="K60" s="33"/>
      <c r="L60" s="36" t="str">
        <f>_xlfn.CONCAT("€",H57," (=investissements totaux) divisé par la durée d'amortissement: ",D41," ans")</f>
        <v>€4330 (=investissements totaux) divisé par la durée d'amortissement: 5 ans</v>
      </c>
      <c r="M60" s="33"/>
      <c r="Q60" s="3"/>
      <c r="R60" s="3"/>
      <c r="S60" s="3"/>
      <c r="T60" s="3"/>
      <c r="U60" s="3"/>
      <c r="V60" s="3"/>
      <c r="W60" s="3"/>
      <c r="X60" s="3"/>
      <c r="Y60" s="3"/>
      <c r="Z60" s="3"/>
      <c r="AA60" s="3"/>
      <c r="AB60" s="3"/>
      <c r="AC60" s="3"/>
      <c r="AD60" s="3"/>
      <c r="AE60" s="3"/>
      <c r="AF60" s="3"/>
      <c r="AG60" s="3"/>
      <c r="AH60" s="3"/>
      <c r="AI60" s="3"/>
      <c r="AJ60" s="3"/>
    </row>
    <row r="61" spans="1:36" customFormat="1" x14ac:dyDescent="0.25">
      <c r="A61" s="69"/>
      <c r="B61" s="35" t="s">
        <v>106</v>
      </c>
      <c r="C61" s="33"/>
      <c r="D61" s="144">
        <v>500</v>
      </c>
      <c r="E61" s="32"/>
      <c r="F61" s="45"/>
      <c r="G61" s="45"/>
      <c r="H61" s="90">
        <f>D61</f>
        <v>500</v>
      </c>
      <c r="I61" s="33"/>
      <c r="J61" s="43"/>
      <c r="K61" s="33"/>
      <c r="L61" s="33"/>
      <c r="M61" s="33"/>
      <c r="Q61" s="3"/>
      <c r="R61" s="3"/>
      <c r="S61" s="3"/>
      <c r="T61" s="3"/>
      <c r="U61" s="3"/>
      <c r="V61" s="3"/>
      <c r="W61" s="3"/>
      <c r="X61" s="3"/>
      <c r="Y61" s="3"/>
      <c r="Z61" s="3"/>
      <c r="AA61" s="3"/>
      <c r="AB61" s="3"/>
      <c r="AC61" s="3"/>
      <c r="AD61" s="3"/>
      <c r="AE61" s="3"/>
      <c r="AF61" s="3"/>
      <c r="AG61" s="3"/>
      <c r="AH61" s="3"/>
      <c r="AI61" s="3"/>
      <c r="AJ61" s="3"/>
    </row>
    <row r="62" spans="1:36" customFormat="1" ht="15.75" thickBot="1" x14ac:dyDescent="0.3">
      <c r="A62" s="69"/>
      <c r="B62" s="33"/>
      <c r="C62" s="33"/>
      <c r="D62" s="32"/>
      <c r="E62" s="32"/>
      <c r="F62" s="45"/>
      <c r="G62" s="45"/>
      <c r="H62" s="27"/>
      <c r="I62" s="50"/>
      <c r="J62" s="48"/>
      <c r="K62" s="49" t="s">
        <v>2</v>
      </c>
      <c r="L62" s="33"/>
      <c r="M62" s="33"/>
      <c r="Q62" s="3"/>
      <c r="R62" s="3"/>
      <c r="S62" s="3"/>
      <c r="T62" s="3"/>
      <c r="U62" s="3"/>
      <c r="V62" s="3"/>
      <c r="W62" s="3"/>
      <c r="X62" s="3"/>
      <c r="Y62" s="3"/>
      <c r="Z62" s="3"/>
      <c r="AA62" s="3"/>
      <c r="AB62" s="3"/>
      <c r="AC62" s="3"/>
      <c r="AD62" s="3"/>
      <c r="AE62" s="3"/>
      <c r="AF62" s="3"/>
      <c r="AG62" s="3"/>
      <c r="AH62" s="3"/>
      <c r="AI62" s="3"/>
      <c r="AJ62" s="3"/>
    </row>
    <row r="63" spans="1:36" customFormat="1" ht="15.75" thickBot="1" x14ac:dyDescent="0.3">
      <c r="A63" s="69"/>
      <c r="B63" s="30" t="s">
        <v>69</v>
      </c>
      <c r="C63" s="154" t="s">
        <v>3</v>
      </c>
      <c r="D63" s="154"/>
      <c r="E63" s="154"/>
      <c r="F63" s="154"/>
      <c r="G63" s="154"/>
      <c r="H63" s="95">
        <f>H60+H61</f>
        <v>1366</v>
      </c>
      <c r="I63" s="33"/>
      <c r="J63" s="33"/>
      <c r="K63" s="33"/>
      <c r="L63" s="33" t="s">
        <v>163</v>
      </c>
      <c r="M63" s="33"/>
      <c r="Q63" s="3"/>
      <c r="R63" s="3"/>
      <c r="S63" s="3"/>
      <c r="T63" s="3"/>
      <c r="U63" s="3"/>
      <c r="V63" s="3"/>
      <c r="W63" s="3"/>
      <c r="X63" s="3"/>
      <c r="Y63" s="3"/>
      <c r="Z63" s="3"/>
      <c r="AA63" s="3"/>
      <c r="AB63" s="3"/>
      <c r="AC63" s="3"/>
      <c r="AD63" s="3"/>
      <c r="AE63" s="3"/>
      <c r="AF63" s="3"/>
      <c r="AG63" s="3"/>
      <c r="AH63" s="3"/>
      <c r="AI63" s="3"/>
      <c r="AJ63" s="3"/>
    </row>
    <row r="64" spans="1:36" customFormat="1" x14ac:dyDescent="0.25">
      <c r="A64" s="10"/>
      <c r="B64" s="33"/>
      <c r="C64" s="33"/>
      <c r="D64" s="32"/>
      <c r="E64" s="32"/>
      <c r="F64" s="32"/>
      <c r="G64" s="32"/>
      <c r="H64" s="32"/>
      <c r="I64" s="33"/>
      <c r="J64" s="33"/>
      <c r="K64" s="33"/>
      <c r="L64" s="33"/>
      <c r="M64" s="33"/>
      <c r="Q64" s="3"/>
      <c r="R64" s="3"/>
      <c r="S64" s="3"/>
      <c r="T64" s="3"/>
      <c r="U64" s="3"/>
      <c r="V64" s="3"/>
      <c r="W64" s="3"/>
      <c r="X64" s="3"/>
      <c r="Y64" s="3"/>
      <c r="Z64" s="3"/>
      <c r="AA64" s="3"/>
      <c r="AB64" s="3"/>
      <c r="AC64" s="3"/>
      <c r="AD64" s="3"/>
      <c r="AE64" s="3"/>
      <c r="AF64" s="3"/>
      <c r="AG64" s="3"/>
      <c r="AH64" s="3"/>
      <c r="AI64" s="3"/>
      <c r="AJ64" s="3"/>
    </row>
    <row r="65" spans="1:36" customFormat="1" x14ac:dyDescent="0.25">
      <c r="A65" s="70"/>
      <c r="B65" s="71" t="s">
        <v>71</v>
      </c>
      <c r="C65" s="71"/>
      <c r="D65" s="72"/>
      <c r="E65" s="72"/>
      <c r="F65" s="72"/>
      <c r="G65" s="72"/>
      <c r="H65" s="72"/>
      <c r="I65" s="72"/>
      <c r="J65" s="72"/>
      <c r="K65" s="72"/>
      <c r="L65" s="73"/>
      <c r="M65" s="33"/>
      <c r="Q65" s="3"/>
      <c r="R65" s="3"/>
      <c r="S65" s="3"/>
      <c r="T65" s="3"/>
      <c r="U65" s="3"/>
      <c r="V65" s="3"/>
      <c r="W65" s="3"/>
      <c r="X65" s="3"/>
      <c r="Y65" s="3"/>
      <c r="Z65" s="3"/>
      <c r="AA65" s="3"/>
      <c r="AB65" s="3"/>
      <c r="AC65" s="3"/>
      <c r="AD65" s="3"/>
      <c r="AE65" s="3"/>
      <c r="AF65" s="3"/>
      <c r="AG65" s="3"/>
      <c r="AH65" s="3"/>
      <c r="AI65" s="3"/>
      <c r="AJ65" s="3"/>
    </row>
    <row r="66" spans="1:36" customFormat="1" x14ac:dyDescent="0.25">
      <c r="A66" s="70"/>
      <c r="B66" s="35"/>
      <c r="C66" s="33"/>
      <c r="D66" s="32"/>
      <c r="E66" s="32"/>
      <c r="F66" s="32"/>
      <c r="G66" s="32"/>
      <c r="H66" s="32"/>
      <c r="I66" s="33"/>
      <c r="J66" s="33"/>
      <c r="K66" s="33"/>
      <c r="L66" s="33"/>
      <c r="M66" s="33"/>
      <c r="Q66" s="3"/>
      <c r="R66" s="3"/>
      <c r="S66" s="3"/>
      <c r="T66" s="3"/>
      <c r="U66" s="3"/>
      <c r="V66" s="3"/>
      <c r="W66" s="3"/>
      <c r="X66" s="3"/>
      <c r="Y66" s="3"/>
      <c r="Z66" s="3"/>
      <c r="AA66" s="3"/>
      <c r="AB66" s="3"/>
      <c r="AC66" s="3"/>
      <c r="AD66" s="3"/>
      <c r="AE66" s="3"/>
      <c r="AF66" s="3"/>
      <c r="AG66" s="3"/>
      <c r="AH66" s="3"/>
      <c r="AI66" s="3"/>
      <c r="AJ66" s="3"/>
    </row>
    <row r="67" spans="1:36" customFormat="1" x14ac:dyDescent="0.25">
      <c r="A67" s="70"/>
      <c r="B67" s="20" t="s">
        <v>70</v>
      </c>
      <c r="C67" s="6"/>
      <c r="D67" s="32"/>
      <c r="E67" s="32"/>
      <c r="F67" s="32"/>
      <c r="G67" s="32"/>
      <c r="H67" s="32"/>
      <c r="I67" s="32"/>
      <c r="J67" s="32"/>
      <c r="K67" s="32"/>
      <c r="L67" s="33"/>
      <c r="M67" s="33"/>
      <c r="Q67" s="3"/>
      <c r="R67" s="3"/>
      <c r="S67" s="3"/>
      <c r="T67" s="3"/>
      <c r="U67" s="3"/>
      <c r="V67" s="3"/>
      <c r="W67" s="3"/>
      <c r="X67" s="3"/>
      <c r="Y67" s="3"/>
      <c r="Z67" s="3"/>
      <c r="AA67" s="3"/>
      <c r="AB67" s="3"/>
      <c r="AC67" s="3"/>
      <c r="AD67" s="3"/>
      <c r="AE67" s="3"/>
      <c r="AF67" s="3"/>
      <c r="AG67" s="3"/>
      <c r="AH67" s="3"/>
      <c r="AI67" s="3"/>
      <c r="AJ67" s="3"/>
    </row>
    <row r="68" spans="1:36" customFormat="1" x14ac:dyDescent="0.25">
      <c r="A68" s="70"/>
      <c r="B68" s="33"/>
      <c r="C68" s="33"/>
      <c r="D68" s="33"/>
      <c r="E68" s="33"/>
      <c r="F68" s="33"/>
      <c r="G68" s="33"/>
      <c r="H68" s="33"/>
      <c r="I68" s="33"/>
      <c r="J68" s="33"/>
      <c r="K68" s="33"/>
      <c r="L68" s="33"/>
      <c r="M68" s="33"/>
      <c r="Q68" s="3"/>
      <c r="R68" s="3"/>
      <c r="S68" s="3"/>
      <c r="T68" s="3"/>
      <c r="U68" s="3"/>
      <c r="V68" s="3"/>
      <c r="W68" s="3"/>
      <c r="X68" s="3"/>
      <c r="Y68" s="3"/>
      <c r="Z68" s="3"/>
      <c r="AA68" s="3"/>
      <c r="AB68" s="3"/>
      <c r="AC68" s="3"/>
      <c r="AD68" s="3"/>
      <c r="AE68" s="3"/>
      <c r="AF68" s="3"/>
      <c r="AG68" s="3"/>
      <c r="AH68" s="3"/>
      <c r="AI68" s="3"/>
      <c r="AJ68" s="3"/>
    </row>
    <row r="69" spans="1:36" customFormat="1" x14ac:dyDescent="0.25">
      <c r="A69" s="70"/>
      <c r="B69" s="35" t="s">
        <v>73</v>
      </c>
      <c r="C69" s="33"/>
      <c r="D69" s="145" t="s">
        <v>5</v>
      </c>
      <c r="E69" s="32"/>
      <c r="F69" s="32"/>
      <c r="G69" s="32"/>
      <c r="H69" s="32"/>
      <c r="I69" s="33"/>
      <c r="J69" s="33"/>
      <c r="K69" s="33"/>
      <c r="L69" s="10" t="s">
        <v>72</v>
      </c>
      <c r="M69" s="33"/>
      <c r="Q69" s="3"/>
      <c r="R69" s="3"/>
      <c r="S69" s="3"/>
      <c r="T69" s="3"/>
      <c r="U69" s="3"/>
      <c r="V69" s="3"/>
      <c r="W69" s="3"/>
      <c r="X69" s="3"/>
      <c r="Y69" s="3"/>
      <c r="Z69" s="3"/>
      <c r="AA69" s="3"/>
      <c r="AB69" s="3"/>
      <c r="AC69" s="3"/>
      <c r="AD69" s="3"/>
      <c r="AE69" s="3"/>
      <c r="AF69" s="3"/>
      <c r="AG69" s="3"/>
      <c r="AH69" s="3"/>
      <c r="AI69" s="3"/>
      <c r="AJ69" s="3"/>
    </row>
    <row r="70" spans="1:36" customFormat="1" x14ac:dyDescent="0.25">
      <c r="A70" s="70"/>
      <c r="B70" s="35" t="s">
        <v>164</v>
      </c>
      <c r="C70" s="33"/>
      <c r="D70" s="145">
        <v>5</v>
      </c>
      <c r="E70" s="32"/>
      <c r="F70" s="32"/>
      <c r="G70" s="32"/>
      <c r="H70" s="32"/>
      <c r="I70" s="33"/>
      <c r="J70" s="33"/>
      <c r="K70" s="33"/>
      <c r="L70" s="33"/>
      <c r="M70" s="33"/>
      <c r="Q70" s="3"/>
      <c r="R70" s="3"/>
      <c r="S70" s="3"/>
      <c r="T70" s="3"/>
      <c r="U70" s="3"/>
      <c r="V70" s="3"/>
      <c r="W70" s="3"/>
      <c r="X70" s="3"/>
      <c r="Y70" s="3"/>
      <c r="Z70" s="3"/>
      <c r="AA70" s="3"/>
      <c r="AB70" s="3"/>
      <c r="AC70" s="3"/>
      <c r="AD70" s="3"/>
      <c r="AE70" s="3"/>
      <c r="AF70" s="3"/>
      <c r="AG70" s="3"/>
      <c r="AH70" s="3"/>
      <c r="AI70" s="3"/>
      <c r="AJ70" s="3"/>
    </row>
    <row r="71" spans="1:36" customFormat="1" x14ac:dyDescent="0.25">
      <c r="A71" s="70"/>
      <c r="B71" s="35" t="str">
        <f>IF(D69&lt;&gt;"aucun effet","% estimé de temps gagné/perdu","")</f>
        <v>% estimé de temps gagné/perdu</v>
      </c>
      <c r="C71" s="32"/>
      <c r="D71" s="146">
        <v>0.01</v>
      </c>
      <c r="E71" s="19" t="s">
        <v>85</v>
      </c>
      <c r="F71" s="18"/>
      <c r="G71" s="32"/>
      <c r="H71" s="53"/>
      <c r="I71" s="33"/>
      <c r="J71" s="33"/>
      <c r="K71" s="33"/>
      <c r="L71" s="33"/>
      <c r="M71" s="33"/>
      <c r="Q71" s="3"/>
      <c r="R71" s="3"/>
      <c r="S71" s="3"/>
      <c r="T71" s="3"/>
      <c r="U71" s="3"/>
      <c r="V71" s="3"/>
      <c r="W71" s="3"/>
      <c r="X71" s="3"/>
      <c r="Y71" s="3"/>
      <c r="Z71" s="3"/>
      <c r="AA71" s="3"/>
      <c r="AB71" s="3"/>
      <c r="AC71" s="3"/>
      <c r="AD71" s="3"/>
      <c r="AE71" s="3"/>
      <c r="AF71" s="3"/>
      <c r="AG71" s="3"/>
      <c r="AH71" s="3"/>
      <c r="AI71" s="3"/>
      <c r="AJ71" s="3"/>
    </row>
    <row r="72" spans="1:36" customFormat="1" x14ac:dyDescent="0.25">
      <c r="A72" s="70"/>
      <c r="B72" s="37" t="str">
        <f>IF($D$69="positive","Temps gagné les jours d'XOS",IF($D$69="negative","Temps perdu les jours d'XOS",""))</f>
        <v>Temps gagné les jours d'XOS</v>
      </c>
      <c r="C72" s="32"/>
      <c r="D72" s="96">
        <f>IF(D69="positive",(480*D71),IF(D69="negative",-480*D71,D69))</f>
        <v>4.8</v>
      </c>
      <c r="E72" s="19" t="str">
        <f>IF($D$72="aucun effet","","minutes / XOS / jour")</f>
        <v>minutes / XOS / jour</v>
      </c>
      <c r="F72" s="18"/>
      <c r="G72" s="32"/>
      <c r="H72" s="53"/>
      <c r="I72" s="33"/>
      <c r="J72" s="33"/>
      <c r="K72" s="33"/>
      <c r="L72" s="33"/>
      <c r="M72" s="33"/>
      <c r="Q72" s="3"/>
      <c r="R72" s="3"/>
      <c r="S72" s="3"/>
      <c r="T72" s="3"/>
      <c r="U72" s="3"/>
      <c r="V72" s="3"/>
      <c r="W72" s="3"/>
      <c r="X72" s="3"/>
      <c r="Y72" s="3"/>
      <c r="Z72" s="3"/>
      <c r="AA72" s="3"/>
      <c r="AB72" s="3"/>
      <c r="AC72" s="3"/>
      <c r="AD72" s="3"/>
      <c r="AE72" s="3"/>
      <c r="AF72" s="3"/>
      <c r="AG72" s="3"/>
      <c r="AH72" s="3"/>
      <c r="AI72" s="3"/>
      <c r="AJ72" s="3"/>
    </row>
    <row r="73" spans="1:36" customFormat="1" x14ac:dyDescent="0.25">
      <c r="A73" s="70"/>
      <c r="B73" s="35" t="str">
        <f>IF($D$69="aucun effet","","% du temps pouvant être utilisé comme temps productif")</f>
        <v>% du temps pouvant être utilisé comme temps productif</v>
      </c>
      <c r="C73" s="32"/>
      <c r="D73" s="146">
        <v>0.8</v>
      </c>
      <c r="E73" s="19" t="s">
        <v>86</v>
      </c>
      <c r="F73" s="18"/>
      <c r="G73" s="32"/>
      <c r="H73" s="53"/>
      <c r="I73" s="33"/>
      <c r="J73" s="33"/>
      <c r="K73" s="33"/>
      <c r="L73" s="10" t="s">
        <v>87</v>
      </c>
      <c r="M73" s="33"/>
      <c r="Q73" s="3"/>
      <c r="R73" s="3"/>
      <c r="S73" s="3"/>
      <c r="T73" s="3"/>
      <c r="U73" s="3"/>
      <c r="V73" s="3"/>
      <c r="W73" s="3"/>
      <c r="X73" s="3"/>
      <c r="Y73" s="3"/>
      <c r="Z73" s="3"/>
      <c r="AA73" s="3"/>
      <c r="AB73" s="3"/>
      <c r="AC73" s="3"/>
      <c r="AD73" s="3"/>
      <c r="AE73" s="3"/>
      <c r="AF73" s="3"/>
      <c r="AG73" s="3"/>
      <c r="AH73" s="3"/>
      <c r="AI73" s="3"/>
      <c r="AJ73" s="3"/>
    </row>
    <row r="74" spans="1:36" customFormat="1" x14ac:dyDescent="0.25">
      <c r="A74" s="70"/>
      <c r="B74" s="37" t="str">
        <f>IF($D$69="positive","Gain de temps de production les jours d'XOS",IF($D$69="negative","Temps de production perdu les jours d'XOS",""))</f>
        <v>Gain de temps de production les jours d'XOS</v>
      </c>
      <c r="C74" s="32"/>
      <c r="D74" s="96">
        <f>IF(D69="positive",D72*D73,D72)</f>
        <v>3.84</v>
      </c>
      <c r="E74" s="19" t="str">
        <f>IF($D$72="aucun effet","","minutes / XOS / jour")</f>
        <v>minutes / XOS / jour</v>
      </c>
      <c r="F74" s="18"/>
      <c r="G74" s="32"/>
      <c r="H74" s="53"/>
      <c r="I74" s="33"/>
      <c r="J74" s="33"/>
      <c r="K74" s="33"/>
      <c r="L74" s="10"/>
      <c r="M74" s="33"/>
      <c r="Q74" s="3"/>
      <c r="R74" s="3"/>
      <c r="S74" s="3"/>
      <c r="T74" s="3"/>
      <c r="U74" s="3"/>
      <c r="V74" s="3"/>
      <c r="W74" s="3"/>
      <c r="X74" s="3"/>
      <c r="Y74" s="3"/>
      <c r="Z74" s="3"/>
      <c r="AA74" s="3"/>
      <c r="AB74" s="3"/>
      <c r="AC74" s="3"/>
      <c r="AD74" s="3"/>
      <c r="AE74" s="3"/>
      <c r="AF74" s="3"/>
      <c r="AG74" s="3"/>
      <c r="AH74" s="3"/>
      <c r="AI74" s="3"/>
      <c r="AJ74" s="3"/>
    </row>
    <row r="75" spans="1:36" customFormat="1" x14ac:dyDescent="0.25">
      <c r="A75" s="70"/>
      <c r="B75" s="35"/>
      <c r="C75" s="32"/>
      <c r="D75" s="32"/>
      <c r="E75" s="32"/>
      <c r="F75" s="32"/>
      <c r="G75" s="32"/>
      <c r="H75" s="53"/>
      <c r="I75" s="33"/>
      <c r="J75" s="33"/>
      <c r="K75" s="33"/>
      <c r="L75" s="33"/>
      <c r="M75" s="33"/>
      <c r="Q75" s="3"/>
      <c r="R75" s="3"/>
      <c r="S75" s="3"/>
      <c r="T75" s="3"/>
      <c r="U75" s="3"/>
      <c r="V75" s="3"/>
      <c r="W75" s="3"/>
      <c r="X75" s="3"/>
      <c r="Y75" s="3"/>
      <c r="Z75" s="3"/>
      <c r="AA75" s="3"/>
      <c r="AB75" s="3"/>
      <c r="AC75" s="3"/>
      <c r="AD75" s="3"/>
      <c r="AE75" s="3"/>
      <c r="AF75" s="3"/>
      <c r="AG75" s="3"/>
      <c r="AH75" s="3"/>
      <c r="AI75" s="3"/>
      <c r="AJ75" s="3"/>
    </row>
    <row r="76" spans="1:36" customFormat="1" ht="15.75" thickBot="1" x14ac:dyDescent="0.3">
      <c r="A76" s="70"/>
      <c r="B76" s="37" t="str">
        <f>IF($D$69="positive","Gains de productivité annuels (tous les XOS)",IF($D$69="negative","Pertes de productivité annuelles (tous les XOS)","Aucun gain/perte lié à la productivité"))</f>
        <v>Gains de productivité annuels (tous les XOS)</v>
      </c>
      <c r="C76" s="154" t="s">
        <v>3</v>
      </c>
      <c r="D76" s="154"/>
      <c r="E76" s="154"/>
      <c r="F76" s="154"/>
      <c r="G76" s="159"/>
      <c r="H76" s="97">
        <f>IF($D$69="aucun effet","S.O.",$D$70/5*$D$74/60*$D$11*D15*$D$55)</f>
        <v>480</v>
      </c>
      <c r="I76" s="54"/>
      <c r="J76" s="50"/>
      <c r="K76" s="33"/>
      <c r="L76" s="33" t="s">
        <v>88</v>
      </c>
      <c r="M76" s="33"/>
      <c r="Q76" s="3"/>
      <c r="R76" s="3"/>
      <c r="S76" s="3"/>
      <c r="T76" s="3"/>
      <c r="U76" s="3"/>
      <c r="V76" s="3"/>
      <c r="W76" s="3"/>
      <c r="X76" s="3"/>
      <c r="Y76" s="3"/>
      <c r="Z76" s="3"/>
      <c r="AA76" s="3"/>
      <c r="AB76" s="3"/>
      <c r="AC76" s="3"/>
      <c r="AD76" s="3"/>
      <c r="AE76" s="3"/>
      <c r="AF76" s="3"/>
      <c r="AG76" s="3"/>
      <c r="AH76" s="3"/>
      <c r="AI76" s="3"/>
      <c r="AJ76" s="3"/>
    </row>
    <row r="77" spans="1:36" customFormat="1" x14ac:dyDescent="0.25">
      <c r="A77" s="70"/>
      <c r="B77" s="35"/>
      <c r="C77" s="32"/>
      <c r="D77" s="32"/>
      <c r="E77" s="32"/>
      <c r="F77" s="32"/>
      <c r="G77" s="32"/>
      <c r="H77" s="1"/>
      <c r="I77" s="33"/>
      <c r="J77" s="55"/>
      <c r="K77" s="33"/>
      <c r="L77" s="33"/>
      <c r="M77" s="33"/>
      <c r="Q77" s="3"/>
      <c r="R77" s="3"/>
      <c r="S77" s="3"/>
      <c r="T77" s="3"/>
      <c r="U77" s="3"/>
      <c r="V77" s="3"/>
      <c r="W77" s="3"/>
      <c r="X77" s="3"/>
      <c r="Y77" s="3"/>
      <c r="Z77" s="3"/>
      <c r="AA77" s="3"/>
      <c r="AB77" s="3"/>
      <c r="AC77" s="3"/>
      <c r="AD77" s="3"/>
      <c r="AE77" s="3"/>
      <c r="AF77" s="3"/>
      <c r="AG77" s="3"/>
      <c r="AH77" s="3"/>
      <c r="AI77" s="3"/>
      <c r="AJ77" s="3"/>
    </row>
    <row r="78" spans="1:36" customFormat="1" x14ac:dyDescent="0.25">
      <c r="A78" s="70"/>
      <c r="B78" s="20" t="s">
        <v>89</v>
      </c>
      <c r="C78" s="6"/>
      <c r="D78" s="5"/>
      <c r="E78" s="5"/>
      <c r="F78" s="5"/>
      <c r="G78" s="5"/>
      <c r="H78" s="5"/>
      <c r="I78" s="5"/>
      <c r="J78" s="83"/>
      <c r="K78" s="5"/>
      <c r="L78" s="4" t="s">
        <v>165</v>
      </c>
      <c r="M78" s="33"/>
      <c r="Q78" s="3"/>
      <c r="R78" s="3"/>
      <c r="S78" s="3"/>
      <c r="T78" s="3"/>
      <c r="U78" s="3"/>
      <c r="V78" s="3"/>
      <c r="W78" s="3"/>
      <c r="X78" s="3"/>
      <c r="Y78" s="3"/>
      <c r="Z78" s="3"/>
      <c r="AA78" s="3"/>
      <c r="AB78" s="3"/>
      <c r="AC78" s="3"/>
      <c r="AD78" s="3"/>
      <c r="AE78" s="3"/>
      <c r="AF78" s="3"/>
      <c r="AG78" s="3"/>
      <c r="AH78" s="3"/>
      <c r="AI78" s="3"/>
      <c r="AJ78" s="3"/>
    </row>
    <row r="79" spans="1:36" customFormat="1" x14ac:dyDescent="0.25">
      <c r="A79" s="70"/>
      <c r="B79" s="33"/>
      <c r="C79" s="33"/>
      <c r="D79" s="33"/>
      <c r="E79" s="36"/>
      <c r="F79" s="33"/>
      <c r="G79" s="33"/>
      <c r="H79" s="33"/>
      <c r="I79" s="33"/>
      <c r="J79" s="43"/>
      <c r="K79" s="33"/>
      <c r="L79" s="33"/>
      <c r="M79" s="33"/>
      <c r="Q79" s="3"/>
      <c r="R79" s="3"/>
      <c r="S79" s="3"/>
      <c r="T79" s="3"/>
      <c r="U79" s="3"/>
      <c r="V79" s="3"/>
      <c r="W79" s="3"/>
      <c r="X79" s="3"/>
      <c r="Y79" s="3"/>
      <c r="Z79" s="3"/>
      <c r="AA79" s="3"/>
      <c r="AB79" s="3"/>
      <c r="AC79" s="3"/>
      <c r="AD79" s="3"/>
      <c r="AE79" s="3"/>
      <c r="AF79" s="3"/>
      <c r="AG79" s="3"/>
      <c r="AH79" s="3"/>
      <c r="AI79" s="3"/>
      <c r="AJ79" s="3"/>
    </row>
    <row r="80" spans="1:36" customFormat="1" x14ac:dyDescent="0.25">
      <c r="A80" s="70"/>
      <c r="B80" s="37" t="s">
        <v>90</v>
      </c>
      <c r="C80" s="33"/>
      <c r="D80" s="33"/>
      <c r="E80" s="33"/>
      <c r="F80" s="33"/>
      <c r="G80" s="33"/>
      <c r="H80" s="33"/>
      <c r="I80" s="33"/>
      <c r="J80" s="43"/>
      <c r="K80" s="33"/>
      <c r="L80" s="33"/>
      <c r="M80" s="33"/>
      <c r="Q80" s="3"/>
      <c r="R80" s="3"/>
      <c r="S80" s="3"/>
      <c r="T80" s="3"/>
      <c r="U80" s="3"/>
      <c r="V80" s="3"/>
      <c r="W80" s="3"/>
      <c r="X80" s="3"/>
      <c r="Y80" s="3"/>
      <c r="Z80" s="3"/>
      <c r="AA80" s="3"/>
      <c r="AB80" s="3"/>
      <c r="AC80" s="3"/>
      <c r="AD80" s="3"/>
      <c r="AE80" s="3"/>
      <c r="AF80" s="3"/>
      <c r="AG80" s="3"/>
      <c r="AH80" s="3"/>
      <c r="AI80" s="3"/>
      <c r="AJ80" s="3"/>
    </row>
    <row r="81" spans="1:36" customFormat="1" x14ac:dyDescent="0.25">
      <c r="A81" s="70"/>
      <c r="B81" s="58" t="s">
        <v>95</v>
      </c>
      <c r="C81" s="33"/>
      <c r="D81" s="145" t="s">
        <v>77</v>
      </c>
      <c r="E81" s="143" t="str">
        <f>IF($D$81="oui","REMPLIR C82 et C83","")</f>
        <v>REMPLIR C82 et C83</v>
      </c>
      <c r="F81" s="32"/>
      <c r="G81" s="32"/>
      <c r="H81" s="32"/>
      <c r="I81" s="33"/>
      <c r="J81" s="43"/>
      <c r="K81" s="33"/>
      <c r="L81" s="33" t="s">
        <v>92</v>
      </c>
      <c r="M81" s="33"/>
      <c r="Q81" s="3"/>
      <c r="R81" s="3"/>
      <c r="S81" s="3"/>
      <c r="T81" s="3"/>
      <c r="U81" s="3"/>
      <c r="V81" s="3"/>
      <c r="W81" s="3"/>
      <c r="X81" s="3"/>
      <c r="Y81" s="3"/>
      <c r="Z81" s="3"/>
      <c r="AA81" s="3"/>
      <c r="AB81" s="3"/>
      <c r="AC81" s="3"/>
      <c r="AD81" s="3"/>
      <c r="AE81" s="3"/>
      <c r="AF81" s="3"/>
      <c r="AG81" s="3"/>
      <c r="AH81" s="3"/>
      <c r="AI81" s="3"/>
      <c r="AJ81" s="3"/>
    </row>
    <row r="82" spans="1:36" customFormat="1" x14ac:dyDescent="0.25">
      <c r="A82" s="70"/>
      <c r="B82" s="35" t="str">
        <f>IF(D$81="oui","heures gagnées par moins d'erreurs (annuel/XOS)","aucune entrée requise")</f>
        <v>heures gagnées par moins d'erreurs (annuel/XOS)</v>
      </c>
      <c r="C82" s="33"/>
      <c r="D82" s="145">
        <v>1</v>
      </c>
      <c r="E82" s="114" t="str">
        <f>IF($D$81="oui","heures annuelles / XOS","")</f>
        <v>heures annuelles / XOS</v>
      </c>
      <c r="F82" s="32"/>
      <c r="G82" s="53"/>
      <c r="H82" s="32"/>
      <c r="I82" s="33"/>
      <c r="J82" s="43"/>
      <c r="K82" s="33"/>
      <c r="L82" s="33" t="s">
        <v>93</v>
      </c>
      <c r="M82" s="33"/>
      <c r="Q82" s="3"/>
      <c r="R82" s="3"/>
      <c r="S82" s="3"/>
      <c r="T82" s="3"/>
      <c r="U82" s="3"/>
      <c r="V82" s="3"/>
      <c r="W82" s="3"/>
      <c r="X82" s="3"/>
      <c r="Y82" s="3"/>
      <c r="Z82" s="3"/>
      <c r="AA82" s="3"/>
      <c r="AB82" s="3"/>
      <c r="AC82" s="3"/>
      <c r="AD82" s="3"/>
      <c r="AE82" s="3"/>
      <c r="AF82" s="3"/>
      <c r="AG82" s="3"/>
      <c r="AH82" s="3"/>
      <c r="AI82" s="3"/>
      <c r="AJ82" s="3"/>
    </row>
    <row r="83" spans="1:36" customFormat="1" x14ac:dyDescent="0.25">
      <c r="A83" s="70"/>
      <c r="B83" s="35" t="str">
        <f>IF(D$81="oui","% du temps induit pouvant être utilisé comme temps productif","aucune entrée requise")</f>
        <v>% du temps induit pouvant être utilisé comme temps productif</v>
      </c>
      <c r="C83" s="32"/>
      <c r="D83" s="146">
        <v>0.9</v>
      </c>
      <c r="E83" s="36" t="str">
        <f>IF($D$81="oui","ajuster le pourcentage","")</f>
        <v>ajuster le pourcentage</v>
      </c>
      <c r="F83" s="53"/>
      <c r="G83" s="35"/>
      <c r="H83" s="53"/>
      <c r="I83" s="33"/>
      <c r="J83" s="43"/>
      <c r="K83" s="33"/>
      <c r="L83" s="10"/>
      <c r="M83" s="33"/>
      <c r="Q83" s="3"/>
      <c r="R83" s="3"/>
      <c r="S83" s="3"/>
      <c r="T83" s="3"/>
      <c r="U83" s="3"/>
      <c r="V83" s="3"/>
      <c r="W83" s="3"/>
      <c r="X83" s="3"/>
      <c r="Y83" s="3"/>
      <c r="Z83" s="3"/>
      <c r="AA83" s="3"/>
      <c r="AB83" s="3"/>
      <c r="AC83" s="3"/>
      <c r="AD83" s="3"/>
      <c r="AE83" s="3"/>
      <c r="AF83" s="3"/>
      <c r="AG83" s="3"/>
      <c r="AH83" s="3"/>
      <c r="AI83" s="3"/>
      <c r="AJ83" s="3"/>
    </row>
    <row r="84" spans="1:36" customFormat="1" x14ac:dyDescent="0.25">
      <c r="A84" s="70"/>
      <c r="B84" s="33"/>
      <c r="C84" s="33"/>
      <c r="D84" s="33"/>
      <c r="E84" s="33"/>
      <c r="F84" s="32"/>
      <c r="G84" s="32"/>
      <c r="H84" s="32"/>
      <c r="I84" s="33"/>
      <c r="J84" s="43"/>
      <c r="K84" s="33"/>
      <c r="L84" s="33"/>
      <c r="M84" s="33"/>
      <c r="Q84" s="3"/>
      <c r="R84" s="3"/>
      <c r="S84" s="3"/>
      <c r="T84" s="3"/>
      <c r="U84" s="3"/>
      <c r="V84" s="3"/>
      <c r="W84" s="3"/>
      <c r="X84" s="3"/>
      <c r="Y84" s="3"/>
      <c r="Z84" s="3"/>
      <c r="AA84" s="3"/>
      <c r="AB84" s="3"/>
      <c r="AC84" s="3"/>
      <c r="AD84" s="3"/>
      <c r="AE84" s="3"/>
      <c r="AF84" s="3"/>
      <c r="AG84" s="3"/>
      <c r="AH84" s="3"/>
      <c r="AI84" s="3"/>
      <c r="AJ84" s="3"/>
    </row>
    <row r="85" spans="1:36" customFormat="1" ht="15.75" thickBot="1" x14ac:dyDescent="0.3">
      <c r="A85" s="70"/>
      <c r="B85" s="37" t="s">
        <v>91</v>
      </c>
      <c r="C85" s="154" t="s">
        <v>3</v>
      </c>
      <c r="D85" s="154"/>
      <c r="E85" s="154"/>
      <c r="F85" s="154"/>
      <c r="G85" s="159"/>
      <c r="H85" s="98">
        <f>IF(D81="no","N/A",D83*D82*$D$11*$D$55)</f>
        <v>27</v>
      </c>
      <c r="I85" s="54"/>
      <c r="J85" s="48"/>
      <c r="K85" s="33"/>
      <c r="L85" s="33" t="s">
        <v>94</v>
      </c>
      <c r="M85" s="33"/>
      <c r="Q85" s="3"/>
      <c r="R85" s="3"/>
      <c r="S85" s="3"/>
      <c r="T85" s="3"/>
      <c r="U85" s="3"/>
      <c r="V85" s="3"/>
      <c r="W85" s="3"/>
      <c r="X85" s="3"/>
      <c r="Y85" s="3"/>
      <c r="Z85" s="3"/>
      <c r="AA85" s="3"/>
      <c r="AB85" s="3"/>
      <c r="AC85" s="3"/>
      <c r="AD85" s="3"/>
      <c r="AE85" s="3"/>
      <c r="AF85" s="3"/>
      <c r="AG85" s="3"/>
      <c r="AH85" s="3"/>
      <c r="AI85" s="3"/>
      <c r="AJ85" s="3"/>
    </row>
    <row r="86" spans="1:36" customFormat="1" x14ac:dyDescent="0.25">
      <c r="A86" s="70"/>
      <c r="B86" s="33"/>
      <c r="C86" s="33"/>
      <c r="D86" s="33"/>
      <c r="E86" s="33"/>
      <c r="F86" s="32"/>
      <c r="G86" s="32"/>
      <c r="H86" s="32"/>
      <c r="I86" s="33"/>
      <c r="J86" s="43"/>
      <c r="K86" s="33"/>
      <c r="L86" s="33"/>
      <c r="M86" s="33"/>
      <c r="Q86" s="3"/>
      <c r="R86" s="3"/>
      <c r="S86" s="3"/>
      <c r="T86" s="3"/>
      <c r="U86" s="3"/>
      <c r="V86" s="3"/>
      <c r="W86" s="3"/>
      <c r="X86" s="3"/>
      <c r="Y86" s="3"/>
      <c r="Z86" s="3"/>
      <c r="AA86" s="3"/>
      <c r="AB86" s="3"/>
      <c r="AC86" s="3"/>
      <c r="AD86" s="3"/>
      <c r="AE86" s="3"/>
      <c r="AF86" s="3"/>
      <c r="AG86" s="3"/>
      <c r="AH86" s="3"/>
      <c r="AI86" s="3"/>
      <c r="AJ86" s="3"/>
    </row>
    <row r="87" spans="1:36" customFormat="1" x14ac:dyDescent="0.25">
      <c r="A87" s="70"/>
      <c r="B87" s="37" t="s">
        <v>142</v>
      </c>
      <c r="C87" s="33"/>
      <c r="D87" s="115" t="str">
        <f>LEFT(D89,1)</f>
        <v/>
      </c>
      <c r="E87" s="115">
        <f>IF(E89="daily",365,IF(E89="weekly",52,IF(E89="monthly",12,1)))</f>
        <v>1</v>
      </c>
      <c r="F87" s="32"/>
      <c r="G87" s="32"/>
      <c r="H87" s="32"/>
      <c r="I87" s="33"/>
      <c r="J87" s="43"/>
      <c r="K87" s="33"/>
      <c r="L87" s="33"/>
      <c r="M87" s="33"/>
      <c r="Q87" s="3"/>
      <c r="R87" s="3"/>
      <c r="S87" s="3"/>
      <c r="T87" s="3"/>
      <c r="U87" s="3"/>
      <c r="V87" s="3"/>
      <c r="W87" s="3"/>
      <c r="X87" s="3"/>
      <c r="Y87" s="3"/>
      <c r="Z87" s="3"/>
      <c r="AA87" s="3"/>
      <c r="AB87" s="3"/>
      <c r="AC87" s="3"/>
      <c r="AD87" s="3"/>
      <c r="AE87" s="3"/>
      <c r="AF87" s="3"/>
      <c r="AG87" s="3"/>
      <c r="AH87" s="3"/>
      <c r="AI87" s="3"/>
      <c r="AJ87" s="3"/>
    </row>
    <row r="88" spans="1:36" customFormat="1" x14ac:dyDescent="0.25">
      <c r="A88" s="70"/>
      <c r="B88" s="58" t="s">
        <v>143</v>
      </c>
      <c r="C88" s="33"/>
      <c r="D88" s="145" t="s">
        <v>78</v>
      </c>
      <c r="E88" s="2" t="str">
        <f>IF(D88="yes","FILL IN C88 and D89","")</f>
        <v/>
      </c>
      <c r="F88" s="32"/>
      <c r="G88" s="32"/>
      <c r="H88" s="32"/>
      <c r="I88" s="33"/>
      <c r="J88" s="43"/>
      <c r="K88" s="33"/>
      <c r="L88" s="33"/>
      <c r="M88" s="33"/>
      <c r="Q88" s="3"/>
      <c r="R88" s="3"/>
      <c r="S88" s="3"/>
      <c r="T88" s="3"/>
      <c r="U88" s="3"/>
      <c r="V88" s="3"/>
      <c r="W88" s="3"/>
      <c r="X88" s="3"/>
      <c r="Y88" s="3"/>
      <c r="Z88" s="3"/>
      <c r="AA88" s="3"/>
      <c r="AB88" s="3"/>
      <c r="AC88" s="3"/>
      <c r="AD88" s="3"/>
      <c r="AE88" s="3"/>
      <c r="AF88" s="3"/>
      <c r="AG88" s="3"/>
      <c r="AH88" s="3"/>
      <c r="AI88" s="3"/>
      <c r="AJ88" s="3"/>
    </row>
    <row r="89" spans="1:36" customFormat="1" x14ac:dyDescent="0.25">
      <c r="A89" s="70"/>
      <c r="B89" s="35" t="str">
        <f>IF($D$88="non","aucune entrée requise","fréquence d'occurrence estimée")</f>
        <v>aucune entrée requise</v>
      </c>
      <c r="C89" s="33"/>
      <c r="D89" s="149"/>
      <c r="E89" s="145" t="s">
        <v>81</v>
      </c>
      <c r="F89" s="53"/>
      <c r="G89" s="32"/>
      <c r="H89" s="32"/>
      <c r="I89" s="33"/>
      <c r="J89" s="43"/>
      <c r="K89" s="33"/>
      <c r="L89" s="33"/>
      <c r="M89" s="33"/>
      <c r="Q89" s="3"/>
      <c r="R89" s="3"/>
      <c r="S89" s="3"/>
      <c r="T89" s="3"/>
      <c r="U89" s="3"/>
      <c r="V89" s="3"/>
      <c r="W89" s="3"/>
      <c r="X89" s="3"/>
      <c r="Y89" s="3"/>
      <c r="Z89" s="3"/>
      <c r="AA89" s="3"/>
      <c r="AB89" s="3"/>
      <c r="AC89" s="3"/>
      <c r="AD89" s="3"/>
      <c r="AE89" s="3"/>
      <c r="AF89" s="3"/>
      <c r="AG89" s="3"/>
      <c r="AH89" s="3"/>
      <c r="AI89" s="3"/>
      <c r="AJ89" s="3"/>
    </row>
    <row r="90" spans="1:36" customFormat="1" x14ac:dyDescent="0.25">
      <c r="A90" s="70"/>
      <c r="B90" s="35" t="str">
        <f>IF($D$88="non","aucune entrée requise","coûts de réparation par dommage: matériel")</f>
        <v>aucune entrée requise</v>
      </c>
      <c r="C90" s="33"/>
      <c r="D90" s="144"/>
      <c r="E90" s="59"/>
      <c r="F90" s="53"/>
      <c r="G90" s="32"/>
      <c r="H90" s="32"/>
      <c r="I90" s="33"/>
      <c r="J90" s="43"/>
      <c r="K90" s="33"/>
      <c r="L90" s="36" t="s">
        <v>166</v>
      </c>
      <c r="M90" s="33"/>
      <c r="Q90" s="3"/>
      <c r="R90" s="3"/>
      <c r="S90" s="3"/>
      <c r="T90" s="3"/>
      <c r="U90" s="3"/>
      <c r="V90" s="3"/>
      <c r="W90" s="3"/>
      <c r="X90" s="3"/>
      <c r="Y90" s="3"/>
      <c r="Z90" s="3"/>
      <c r="AA90" s="3"/>
      <c r="AB90" s="3"/>
      <c r="AC90" s="3"/>
      <c r="AD90" s="3"/>
      <c r="AE90" s="3"/>
      <c r="AF90" s="3"/>
      <c r="AG90" s="3"/>
      <c r="AH90" s="3"/>
      <c r="AI90" s="3"/>
      <c r="AJ90" s="3"/>
    </row>
    <row r="91" spans="1:36" customFormat="1" x14ac:dyDescent="0.25">
      <c r="A91" s="70"/>
      <c r="B91" s="35" t="str">
        <f>IF($D$88="non","aucune entrée requise","coûts de réparation par dommage: heures")</f>
        <v>aucune entrée requise</v>
      </c>
      <c r="C91" s="33"/>
      <c r="D91" s="145"/>
      <c r="E91" s="113"/>
      <c r="F91" s="113"/>
      <c r="G91" s="35"/>
      <c r="H91" s="53"/>
      <c r="I91" s="33"/>
      <c r="J91" s="43"/>
      <c r="K91" s="33"/>
      <c r="L91" s="36" t="s">
        <v>167</v>
      </c>
      <c r="M91" s="33"/>
      <c r="Q91" s="3"/>
      <c r="R91" s="3"/>
      <c r="S91" s="3"/>
      <c r="T91" s="3"/>
      <c r="U91" s="3"/>
      <c r="V91" s="3"/>
      <c r="W91" s="3"/>
      <c r="X91" s="3"/>
      <c r="Y91" s="3"/>
      <c r="Z91" s="3"/>
      <c r="AA91" s="3"/>
      <c r="AB91" s="3"/>
      <c r="AC91" s="3"/>
      <c r="AD91" s="3"/>
      <c r="AE91" s="3"/>
      <c r="AF91" s="3"/>
      <c r="AG91" s="3"/>
      <c r="AH91" s="3"/>
      <c r="AI91" s="3"/>
      <c r="AJ91" s="3"/>
    </row>
    <row r="92" spans="1:36" customFormat="1" x14ac:dyDescent="0.25">
      <c r="A92" s="70"/>
      <c r="B92" s="35"/>
      <c r="C92" s="33"/>
      <c r="D92" s="32"/>
      <c r="E92" s="32"/>
      <c r="F92" s="32"/>
      <c r="G92" s="32"/>
      <c r="H92" s="32"/>
      <c r="I92" s="33"/>
      <c r="J92" s="43"/>
      <c r="K92" s="33"/>
      <c r="L92" s="33"/>
      <c r="M92" s="33"/>
      <c r="Q92" s="3"/>
      <c r="R92" s="3"/>
      <c r="S92" s="3"/>
      <c r="T92" s="3"/>
      <c r="U92" s="3"/>
      <c r="V92" s="3"/>
      <c r="W92" s="3"/>
      <c r="X92" s="3"/>
      <c r="Y92" s="3"/>
      <c r="Z92" s="3"/>
      <c r="AA92" s="3"/>
      <c r="AB92" s="3"/>
      <c r="AC92" s="3"/>
      <c r="AD92" s="3"/>
      <c r="AE92" s="3"/>
      <c r="AF92" s="3"/>
      <c r="AG92" s="3"/>
      <c r="AH92" s="3"/>
      <c r="AI92" s="3"/>
      <c r="AJ92" s="3"/>
    </row>
    <row r="93" spans="1:36" customFormat="1" ht="15.75" thickBot="1" x14ac:dyDescent="0.3">
      <c r="A93" s="70"/>
      <c r="B93" s="37" t="s">
        <v>173</v>
      </c>
      <c r="C93" s="154" t="s">
        <v>3</v>
      </c>
      <c r="D93" s="154"/>
      <c r="E93" s="154"/>
      <c r="F93" s="154"/>
      <c r="G93" s="159"/>
      <c r="H93" s="99" t="str">
        <f>IF($D$88="non","S.O.",-(D87*E87)*(D90+D91*D11))</f>
        <v>S.O.</v>
      </c>
      <c r="I93" s="54"/>
      <c r="J93" s="48"/>
      <c r="K93" s="33"/>
      <c r="L93" s="33"/>
      <c r="M93" s="33"/>
      <c r="Q93" s="3"/>
      <c r="R93" s="3"/>
      <c r="S93" s="3"/>
      <c r="T93" s="3"/>
      <c r="U93" s="3"/>
      <c r="V93" s="3"/>
      <c r="W93" s="3"/>
      <c r="X93" s="3"/>
      <c r="Y93" s="3"/>
      <c r="Z93" s="3"/>
      <c r="AA93" s="3"/>
      <c r="AB93" s="3"/>
      <c r="AC93" s="3"/>
      <c r="AD93" s="3"/>
      <c r="AE93" s="3"/>
      <c r="AF93" s="3"/>
      <c r="AG93" s="3"/>
      <c r="AH93" s="3"/>
      <c r="AI93" s="3"/>
      <c r="AJ93" s="3"/>
    </row>
    <row r="94" spans="1:36" customFormat="1" x14ac:dyDescent="0.25">
      <c r="A94" s="70"/>
      <c r="B94" s="35"/>
      <c r="C94" s="33"/>
      <c r="D94" s="32"/>
      <c r="E94" s="32"/>
      <c r="F94" s="32"/>
      <c r="G94" s="32"/>
      <c r="H94" s="32"/>
      <c r="I94" s="33"/>
      <c r="J94" s="43"/>
      <c r="K94" s="33"/>
      <c r="L94" s="33"/>
      <c r="M94" s="33"/>
      <c r="Q94" s="3"/>
      <c r="R94" s="3"/>
      <c r="S94" s="3"/>
      <c r="T94" s="3"/>
      <c r="U94" s="3"/>
      <c r="V94" s="3"/>
      <c r="W94" s="3"/>
      <c r="X94" s="3"/>
      <c r="Y94" s="3"/>
      <c r="Z94" s="3"/>
      <c r="AA94" s="3"/>
      <c r="AB94" s="3"/>
      <c r="AC94" s="3"/>
      <c r="AD94" s="3"/>
      <c r="AE94" s="3"/>
      <c r="AF94" s="3"/>
      <c r="AG94" s="3"/>
      <c r="AH94" s="3"/>
      <c r="AI94" s="3"/>
      <c r="AJ94" s="3"/>
    </row>
    <row r="95" spans="1:36" customFormat="1" x14ac:dyDescent="0.25">
      <c r="A95" s="70"/>
      <c r="B95" s="20" t="s">
        <v>97</v>
      </c>
      <c r="C95" s="6"/>
      <c r="D95" s="5"/>
      <c r="E95" s="5"/>
      <c r="F95" s="5"/>
      <c r="G95" s="5"/>
      <c r="H95" s="5"/>
      <c r="I95" s="5"/>
      <c r="J95" s="83"/>
      <c r="K95" s="5"/>
      <c r="L95" s="6"/>
      <c r="M95" s="33"/>
      <c r="Q95" s="3"/>
      <c r="R95" s="3"/>
      <c r="S95" s="3"/>
      <c r="T95" s="3"/>
      <c r="U95" s="3"/>
      <c r="V95" s="3"/>
      <c r="W95" s="3"/>
      <c r="X95" s="3"/>
      <c r="Y95" s="3"/>
      <c r="Z95" s="3"/>
      <c r="AA95" s="3"/>
      <c r="AB95" s="3"/>
      <c r="AC95" s="3"/>
      <c r="AD95" s="3"/>
      <c r="AE95" s="3"/>
      <c r="AF95" s="3"/>
      <c r="AG95" s="3"/>
      <c r="AH95" s="3"/>
      <c r="AI95" s="3"/>
      <c r="AJ95" s="3"/>
    </row>
    <row r="96" spans="1:36" customFormat="1" x14ac:dyDescent="0.25">
      <c r="A96" s="70"/>
      <c r="B96" s="33"/>
      <c r="C96" s="33"/>
      <c r="D96" s="3"/>
      <c r="E96" s="33"/>
      <c r="F96" s="33"/>
      <c r="G96" s="33"/>
      <c r="H96" s="3"/>
      <c r="I96" s="33"/>
      <c r="J96" s="43"/>
      <c r="K96" s="33"/>
      <c r="L96" s="33"/>
      <c r="M96" s="33"/>
      <c r="Q96" s="3"/>
      <c r="R96" s="3"/>
      <c r="S96" s="3"/>
      <c r="T96" s="3"/>
      <c r="U96" s="3"/>
      <c r="V96" s="3"/>
      <c r="W96" s="3"/>
      <c r="X96" s="3"/>
      <c r="Y96" s="3"/>
      <c r="Z96" s="3"/>
      <c r="AA96" s="3"/>
      <c r="AB96" s="3"/>
      <c r="AC96" s="3"/>
      <c r="AD96" s="3"/>
      <c r="AE96" s="3"/>
      <c r="AF96" s="3"/>
      <c r="AG96" s="3"/>
      <c r="AH96" s="3"/>
      <c r="AI96" s="3"/>
      <c r="AJ96" s="3"/>
    </row>
    <row r="97" spans="1:36" customFormat="1" x14ac:dyDescent="0.25">
      <c r="A97" s="70"/>
      <c r="B97" s="35" t="s">
        <v>168</v>
      </c>
      <c r="C97" s="33"/>
      <c r="D97" s="146">
        <v>0.5</v>
      </c>
      <c r="E97" s="36" t="s">
        <v>98</v>
      </c>
      <c r="F97" s="32"/>
      <c r="G97" s="32"/>
      <c r="H97" s="100">
        <f>D97*D23*D15*D11*8</f>
        <v>1200</v>
      </c>
      <c r="I97" s="33"/>
      <c r="J97" s="43"/>
      <c r="K97" s="33"/>
      <c r="L97" s="33"/>
      <c r="M97" s="33"/>
      <c r="Q97" s="3"/>
      <c r="R97" s="3"/>
      <c r="S97" s="3"/>
      <c r="T97" s="3"/>
      <c r="U97" s="3"/>
      <c r="V97" s="3"/>
      <c r="W97" s="3"/>
      <c r="X97" s="3"/>
      <c r="Y97" s="3"/>
      <c r="Z97" s="3"/>
      <c r="AA97" s="3"/>
      <c r="AB97" s="3"/>
      <c r="AC97" s="3"/>
      <c r="AD97" s="3"/>
      <c r="AE97" s="3"/>
      <c r="AF97" s="3"/>
      <c r="AG97" s="3"/>
      <c r="AH97" s="3"/>
      <c r="AI97" s="3"/>
      <c r="AJ97" s="3"/>
    </row>
    <row r="98" spans="1:36" customFormat="1" x14ac:dyDescent="0.25">
      <c r="A98" s="70"/>
      <c r="B98" s="35" t="s">
        <v>99</v>
      </c>
      <c r="C98" s="33"/>
      <c r="D98" s="146">
        <v>0</v>
      </c>
      <c r="E98" s="36" t="s">
        <v>101</v>
      </c>
      <c r="F98" s="32"/>
      <c r="G98" s="32"/>
      <c r="H98" s="112"/>
      <c r="I98" s="33"/>
      <c r="J98" s="43"/>
      <c r="K98" s="33"/>
      <c r="L98" s="33"/>
      <c r="M98" s="33"/>
      <c r="Q98" s="3"/>
      <c r="R98" s="3"/>
      <c r="S98" s="3"/>
      <c r="T98" s="3"/>
      <c r="U98" s="3"/>
      <c r="V98" s="3"/>
      <c r="W98" s="3"/>
      <c r="X98" s="3"/>
      <c r="Y98" s="3"/>
      <c r="Z98" s="3"/>
      <c r="AA98" s="3"/>
      <c r="AB98" s="3"/>
      <c r="AC98" s="3"/>
      <c r="AD98" s="3"/>
      <c r="AE98" s="3"/>
      <c r="AF98" s="3"/>
      <c r="AG98" s="3"/>
      <c r="AH98" s="3"/>
      <c r="AI98" s="3"/>
      <c r="AJ98" s="3"/>
    </row>
    <row r="99" spans="1:36" customFormat="1" x14ac:dyDescent="0.25">
      <c r="A99" s="70"/>
      <c r="B99" s="35" t="s">
        <v>102</v>
      </c>
      <c r="C99" s="33"/>
      <c r="D99" s="103">
        <f>$D$34</f>
        <v>95.625</v>
      </c>
      <c r="E99" s="36"/>
      <c r="F99" s="32"/>
      <c r="G99" s="32"/>
      <c r="H99" s="100">
        <f>D98*D99</f>
        <v>0</v>
      </c>
      <c r="I99" s="33"/>
      <c r="J99" s="43"/>
      <c r="K99" s="33"/>
      <c r="L99" s="33"/>
      <c r="M99" s="33"/>
      <c r="Q99" s="3"/>
      <c r="R99" s="3"/>
      <c r="S99" s="3"/>
      <c r="T99" s="3"/>
      <c r="U99" s="3"/>
      <c r="V99" s="3"/>
      <c r="W99" s="3"/>
      <c r="X99" s="3"/>
      <c r="Y99" s="3"/>
      <c r="Z99" s="3"/>
      <c r="AA99" s="3"/>
      <c r="AB99" s="3"/>
      <c r="AC99" s="3"/>
      <c r="AD99" s="3"/>
      <c r="AE99" s="3"/>
      <c r="AF99" s="3"/>
      <c r="AG99" s="3"/>
      <c r="AH99" s="3"/>
      <c r="AI99" s="3"/>
      <c r="AJ99" s="3"/>
    </row>
    <row r="100" spans="1:36" customFormat="1" x14ac:dyDescent="0.25">
      <c r="A100" s="70"/>
      <c r="B100" s="35" t="s">
        <v>169</v>
      </c>
      <c r="C100" s="35"/>
      <c r="D100" s="144">
        <v>10</v>
      </c>
      <c r="E100" s="32"/>
      <c r="F100" s="32"/>
      <c r="G100" s="32"/>
      <c r="H100" s="112"/>
      <c r="I100" s="33"/>
      <c r="J100" s="43"/>
      <c r="K100" s="33"/>
      <c r="L100" s="33"/>
      <c r="M100" s="33"/>
      <c r="Q100" s="3"/>
      <c r="R100" s="3"/>
      <c r="S100" s="3"/>
      <c r="T100" s="3"/>
      <c r="U100" s="3"/>
      <c r="V100" s="3"/>
      <c r="W100" s="3"/>
      <c r="X100" s="3"/>
      <c r="Y100" s="3"/>
      <c r="Z100" s="3"/>
      <c r="AA100" s="3"/>
      <c r="AB100" s="3"/>
      <c r="AC100" s="3"/>
      <c r="AD100" s="3"/>
      <c r="AE100" s="3"/>
      <c r="AF100" s="3"/>
      <c r="AG100" s="3"/>
      <c r="AH100" s="3"/>
      <c r="AI100" s="3"/>
      <c r="AJ100" s="3"/>
    </row>
    <row r="101" spans="1:36" customFormat="1" x14ac:dyDescent="0.25">
      <c r="A101" s="70"/>
      <c r="B101" s="35" t="s">
        <v>170</v>
      </c>
      <c r="C101" s="35"/>
      <c r="D101" s="145">
        <v>10</v>
      </c>
      <c r="E101" s="32"/>
      <c r="F101" s="32"/>
      <c r="G101" s="32"/>
      <c r="H101" s="100">
        <f>D101*D100</f>
        <v>100</v>
      </c>
      <c r="I101" s="33"/>
      <c r="J101" s="43"/>
      <c r="K101" s="33"/>
      <c r="L101" s="33"/>
      <c r="M101" s="33"/>
      <c r="Q101" s="3"/>
      <c r="R101" s="3"/>
      <c r="S101" s="3"/>
      <c r="T101" s="3"/>
      <c r="U101" s="3"/>
      <c r="V101" s="3"/>
      <c r="W101" s="3"/>
      <c r="X101" s="3"/>
      <c r="Y101" s="3"/>
      <c r="Z101" s="3"/>
      <c r="AA101" s="3"/>
      <c r="AB101" s="3"/>
      <c r="AC101" s="3"/>
      <c r="AD101" s="3"/>
      <c r="AE101" s="3"/>
      <c r="AF101" s="3"/>
      <c r="AG101" s="3"/>
      <c r="AH101" s="3"/>
      <c r="AI101" s="3"/>
      <c r="AJ101" s="3"/>
    </row>
    <row r="102" spans="1:36" customFormat="1" ht="15.75" thickBot="1" x14ac:dyDescent="0.3">
      <c r="A102" s="70"/>
      <c r="B102" s="35"/>
      <c r="C102" s="33"/>
      <c r="D102" s="32"/>
      <c r="E102" s="32"/>
      <c r="F102" s="32"/>
      <c r="G102" s="32"/>
      <c r="H102" s="29"/>
      <c r="I102" s="56" t="s">
        <v>2</v>
      </c>
      <c r="J102" s="43"/>
      <c r="K102" s="33"/>
      <c r="L102" s="33"/>
      <c r="M102" s="33"/>
      <c r="Q102" s="3"/>
      <c r="R102" s="3"/>
      <c r="S102" s="3"/>
      <c r="T102" s="3"/>
      <c r="U102" s="3"/>
      <c r="V102" s="3"/>
      <c r="W102" s="3"/>
      <c r="X102" s="3"/>
      <c r="Y102" s="3"/>
      <c r="Z102" s="3"/>
      <c r="AA102" s="3"/>
      <c r="AB102" s="3"/>
      <c r="AC102" s="3"/>
      <c r="AD102" s="3"/>
      <c r="AE102" s="3"/>
      <c r="AF102" s="3"/>
      <c r="AG102" s="3"/>
      <c r="AH102" s="3"/>
      <c r="AI102" s="3"/>
      <c r="AJ102" s="3"/>
    </row>
    <row r="103" spans="1:36" customFormat="1" ht="15.95" customHeight="1" thickBot="1" x14ac:dyDescent="0.3">
      <c r="A103" s="70"/>
      <c r="B103" s="37" t="s">
        <v>147</v>
      </c>
      <c r="C103" s="154" t="s">
        <v>3</v>
      </c>
      <c r="D103" s="154"/>
      <c r="E103" s="154"/>
      <c r="F103" s="154"/>
      <c r="G103" s="159"/>
      <c r="H103" s="101">
        <f>SUM(H97:H100)</f>
        <v>1200</v>
      </c>
      <c r="I103" s="54"/>
      <c r="J103" s="48"/>
      <c r="K103" s="33"/>
      <c r="L103" s="162" t="s">
        <v>151</v>
      </c>
      <c r="M103" s="33"/>
      <c r="Q103" s="3"/>
      <c r="R103" s="3"/>
      <c r="S103" s="3"/>
      <c r="T103" s="3"/>
      <c r="U103" s="3"/>
      <c r="V103" s="3"/>
      <c r="W103" s="3"/>
      <c r="X103" s="3"/>
      <c r="Y103" s="3"/>
      <c r="Z103" s="3"/>
      <c r="AA103" s="3"/>
      <c r="AB103" s="3"/>
      <c r="AC103" s="3"/>
      <c r="AD103" s="3"/>
      <c r="AE103" s="3"/>
      <c r="AF103" s="3"/>
      <c r="AG103" s="3"/>
      <c r="AH103" s="3"/>
      <c r="AI103" s="3"/>
      <c r="AJ103" s="3"/>
    </row>
    <row r="104" spans="1:36" customFormat="1" x14ac:dyDescent="0.25">
      <c r="A104" s="70"/>
      <c r="B104" s="35"/>
      <c r="C104" s="33"/>
      <c r="D104" s="32"/>
      <c r="E104" s="32"/>
      <c r="F104" s="32"/>
      <c r="G104" s="32"/>
      <c r="H104" s="32"/>
      <c r="I104" s="33"/>
      <c r="J104" s="43"/>
      <c r="K104" s="33"/>
      <c r="L104" s="162"/>
      <c r="M104" s="33"/>
      <c r="Q104" s="3"/>
      <c r="R104" s="3"/>
      <c r="S104" s="3"/>
      <c r="T104" s="3"/>
      <c r="U104" s="3"/>
      <c r="V104" s="3"/>
      <c r="W104" s="3"/>
      <c r="X104" s="3"/>
      <c r="Y104" s="3"/>
      <c r="Z104" s="3"/>
      <c r="AA104" s="3"/>
      <c r="AB104" s="3"/>
      <c r="AC104" s="3"/>
      <c r="AD104" s="3"/>
      <c r="AE104" s="3"/>
      <c r="AF104" s="3"/>
      <c r="AG104" s="3"/>
      <c r="AH104" s="3"/>
      <c r="AI104" s="3"/>
      <c r="AJ104" s="3"/>
    </row>
    <row r="105" spans="1:36" customFormat="1" ht="15.75" thickBot="1" x14ac:dyDescent="0.3">
      <c r="A105" s="70"/>
      <c r="B105" s="35"/>
      <c r="C105" s="33"/>
      <c r="D105" s="32"/>
      <c r="E105" s="32"/>
      <c r="F105" s="32"/>
      <c r="G105" s="32"/>
      <c r="H105" s="57"/>
      <c r="I105" s="50"/>
      <c r="J105" s="48"/>
      <c r="K105" s="56" t="s">
        <v>2</v>
      </c>
      <c r="L105" s="33"/>
      <c r="M105" s="33"/>
      <c r="Q105" s="3"/>
      <c r="R105" s="3"/>
      <c r="S105" s="3"/>
      <c r="T105" s="3"/>
      <c r="U105" s="3"/>
      <c r="V105" s="3"/>
      <c r="W105" s="3"/>
      <c r="X105" s="3"/>
      <c r="Y105" s="3"/>
      <c r="Z105" s="3"/>
      <c r="AA105" s="3"/>
      <c r="AB105" s="3"/>
      <c r="AC105" s="3"/>
      <c r="AD105" s="3"/>
      <c r="AE105" s="3"/>
      <c r="AF105" s="3"/>
      <c r="AG105" s="3"/>
      <c r="AH105" s="3"/>
      <c r="AI105" s="3"/>
      <c r="AJ105" s="3"/>
    </row>
    <row r="106" spans="1:36" customFormat="1" ht="15.75" thickBot="1" x14ac:dyDescent="0.3">
      <c r="A106" s="70"/>
      <c r="B106" s="17" t="s">
        <v>150</v>
      </c>
      <c r="C106" s="154" t="s">
        <v>3</v>
      </c>
      <c r="D106" s="154"/>
      <c r="E106" s="154"/>
      <c r="F106" s="154"/>
      <c r="G106" s="154"/>
      <c r="H106" s="102">
        <f>SUM(H69:H100)</f>
        <v>1707</v>
      </c>
      <c r="I106" s="33"/>
      <c r="J106" s="33"/>
      <c r="K106" s="33"/>
      <c r="L106" s="33"/>
      <c r="M106" s="33"/>
      <c r="Q106" s="3"/>
      <c r="R106" s="3"/>
      <c r="S106" s="3"/>
      <c r="T106" s="3"/>
      <c r="U106" s="3"/>
      <c r="V106" s="3"/>
      <c r="W106" s="3"/>
      <c r="X106" s="3"/>
      <c r="Y106" s="3"/>
      <c r="Z106" s="3"/>
      <c r="AA106" s="3"/>
      <c r="AB106" s="3"/>
      <c r="AC106" s="3"/>
      <c r="AD106" s="3"/>
      <c r="AE106" s="3"/>
      <c r="AF106" s="3"/>
      <c r="AG106" s="3"/>
      <c r="AH106" s="3"/>
      <c r="AI106" s="3"/>
      <c r="AJ106" s="3"/>
    </row>
    <row r="107" spans="1:36" customFormat="1" x14ac:dyDescent="0.25">
      <c r="A107" s="10"/>
      <c r="B107" s="35"/>
      <c r="C107" s="33"/>
      <c r="D107" s="32"/>
      <c r="E107" s="32"/>
      <c r="F107" s="32"/>
      <c r="G107" s="32"/>
      <c r="H107" s="32"/>
      <c r="I107" s="33"/>
      <c r="J107" s="33"/>
      <c r="K107" s="33"/>
      <c r="L107" s="33"/>
      <c r="M107" s="33"/>
      <c r="Q107" s="3"/>
      <c r="R107" s="3"/>
      <c r="S107" s="3"/>
      <c r="T107" s="3"/>
      <c r="U107" s="3"/>
      <c r="V107" s="3"/>
      <c r="W107" s="3"/>
      <c r="X107" s="3"/>
      <c r="Y107" s="3"/>
      <c r="Z107" s="3"/>
      <c r="AA107" s="3"/>
      <c r="AB107" s="3"/>
      <c r="AC107" s="3"/>
      <c r="AD107" s="3"/>
      <c r="AE107" s="3"/>
      <c r="AF107" s="3"/>
      <c r="AG107" s="3"/>
      <c r="AH107" s="3"/>
      <c r="AI107" s="3"/>
      <c r="AJ107" s="3"/>
    </row>
    <row r="108" spans="1:36" customFormat="1" x14ac:dyDescent="0.25">
      <c r="A108" s="77"/>
      <c r="B108" s="76" t="s">
        <v>103</v>
      </c>
      <c r="C108" s="76"/>
      <c r="D108" s="78"/>
      <c r="E108" s="78"/>
      <c r="F108" s="78"/>
      <c r="G108" s="78"/>
      <c r="H108" s="78"/>
      <c r="I108" s="78"/>
      <c r="J108" s="78"/>
      <c r="K108" s="78"/>
      <c r="L108" s="76"/>
      <c r="M108" s="10"/>
    </row>
    <row r="109" spans="1:36" customFormat="1" x14ac:dyDescent="0.25">
      <c r="A109" s="75"/>
      <c r="B109" s="33"/>
      <c r="C109" s="33"/>
      <c r="D109" s="32"/>
      <c r="E109" s="32"/>
      <c r="F109" s="32"/>
      <c r="G109" s="32"/>
      <c r="H109" s="32"/>
      <c r="I109" s="10"/>
      <c r="J109" s="10"/>
      <c r="K109" s="10"/>
      <c r="L109" s="33"/>
      <c r="M109" s="10"/>
    </row>
    <row r="110" spans="1:36" customFormat="1" x14ac:dyDescent="0.25">
      <c r="A110" s="75"/>
      <c r="B110" s="79" t="s">
        <v>178</v>
      </c>
      <c r="C110" s="33"/>
      <c r="D110" s="32"/>
      <c r="E110" s="32"/>
      <c r="F110" s="32"/>
      <c r="G110" s="32"/>
      <c r="H110" s="32"/>
      <c r="I110" s="10"/>
      <c r="J110" s="10"/>
      <c r="K110" s="10"/>
      <c r="L110" s="33"/>
      <c r="M110" s="10"/>
    </row>
    <row r="111" spans="1:36" customFormat="1" x14ac:dyDescent="0.25">
      <c r="A111" s="75"/>
      <c r="B111" s="37" t="s">
        <v>66</v>
      </c>
      <c r="C111" s="33"/>
      <c r="D111" s="104">
        <f>$H$63</f>
        <v>1366</v>
      </c>
      <c r="E111" s="36" t="str">
        <f>_xlfn.CONCAT("basé sur: ",D41," ans comme période d'amortissement")</f>
        <v>basé sur: 5 ans comme période d'amortissement</v>
      </c>
      <c r="F111" s="32"/>
      <c r="G111" s="32"/>
      <c r="H111" s="32"/>
      <c r="I111" s="10"/>
      <c r="J111" s="10"/>
      <c r="K111" s="10"/>
      <c r="L111" s="33"/>
      <c r="M111" s="10"/>
    </row>
    <row r="112" spans="1:36" customFormat="1" x14ac:dyDescent="0.25">
      <c r="A112" s="75"/>
      <c r="B112" s="37"/>
      <c r="C112" s="33"/>
      <c r="D112" s="90">
        <f>H60</f>
        <v>866</v>
      </c>
      <c r="E112" s="36" t="s">
        <v>62</v>
      </c>
      <c r="F112" s="32"/>
      <c r="G112" s="32"/>
      <c r="H112" s="32"/>
      <c r="I112" s="10"/>
      <c r="J112" s="10"/>
      <c r="K112" s="10"/>
      <c r="L112" s="33"/>
      <c r="M112" s="10"/>
    </row>
    <row r="113" spans="1:13" customFormat="1" x14ac:dyDescent="0.25">
      <c r="A113" s="75"/>
      <c r="B113" s="37"/>
      <c r="C113" s="33"/>
      <c r="D113" s="90">
        <f>H61</f>
        <v>500</v>
      </c>
      <c r="E113" s="36" t="s">
        <v>105</v>
      </c>
      <c r="F113" s="32"/>
      <c r="G113" s="32"/>
      <c r="H113" s="32"/>
      <c r="I113" s="10"/>
      <c r="J113" s="10"/>
      <c r="K113" s="10"/>
      <c r="L113" s="33"/>
      <c r="M113" s="10"/>
    </row>
    <row r="114" spans="1:13" customFormat="1" x14ac:dyDescent="0.25">
      <c r="A114" s="75"/>
      <c r="B114" s="37"/>
      <c r="C114" s="33"/>
      <c r="D114" s="32"/>
      <c r="E114" s="32"/>
      <c r="F114" s="32"/>
      <c r="G114" s="32"/>
      <c r="H114" s="32"/>
      <c r="I114" s="10"/>
      <c r="J114" s="10"/>
      <c r="K114" s="10"/>
      <c r="L114" s="33"/>
      <c r="M114" s="10"/>
    </row>
    <row r="115" spans="1:13" customFormat="1" x14ac:dyDescent="0.25">
      <c r="A115" s="75"/>
      <c r="B115" s="37" t="s">
        <v>104</v>
      </c>
      <c r="C115" s="33"/>
      <c r="D115" s="105">
        <f>$H$106</f>
        <v>1707</v>
      </c>
      <c r="E115" s="32"/>
      <c r="F115" s="32"/>
      <c r="G115" s="32"/>
      <c r="H115" s="32"/>
      <c r="I115" s="10"/>
      <c r="J115" s="10"/>
      <c r="K115" s="10"/>
      <c r="L115" s="33"/>
      <c r="M115" s="10"/>
    </row>
    <row r="116" spans="1:13" customFormat="1" x14ac:dyDescent="0.25">
      <c r="A116" s="75"/>
      <c r="B116" s="37"/>
      <c r="C116" s="33"/>
      <c r="D116" s="106">
        <f>H76</f>
        <v>480</v>
      </c>
      <c r="E116" s="36" t="s">
        <v>107</v>
      </c>
      <c r="F116" s="32"/>
      <c r="G116" s="32"/>
      <c r="H116" s="32"/>
      <c r="I116" s="10"/>
      <c r="J116" s="10"/>
      <c r="K116" s="10"/>
      <c r="L116" s="33"/>
      <c r="M116" s="10"/>
    </row>
    <row r="117" spans="1:13" customFormat="1" x14ac:dyDescent="0.25">
      <c r="A117" s="75"/>
      <c r="B117" s="37"/>
      <c r="C117" s="33"/>
      <c r="D117" s="106">
        <f>H85</f>
        <v>27</v>
      </c>
      <c r="E117" s="36" t="s">
        <v>108</v>
      </c>
      <c r="F117" s="32"/>
      <c r="G117" s="32"/>
      <c r="H117" s="32"/>
      <c r="I117" s="10"/>
      <c r="J117" s="10"/>
      <c r="K117" s="10"/>
      <c r="L117" s="33"/>
      <c r="M117" s="10"/>
    </row>
    <row r="118" spans="1:13" customFormat="1" x14ac:dyDescent="0.25">
      <c r="A118" s="75"/>
      <c r="B118" s="37"/>
      <c r="C118" s="33"/>
      <c r="D118" s="106" t="str">
        <f>H93</f>
        <v>S.O.</v>
      </c>
      <c r="E118" s="36" t="s">
        <v>152</v>
      </c>
      <c r="F118" s="32"/>
      <c r="G118" s="32"/>
      <c r="H118" s="32"/>
      <c r="I118" s="10"/>
      <c r="J118" s="10"/>
      <c r="K118" s="10"/>
      <c r="L118" s="33"/>
      <c r="M118" s="10"/>
    </row>
    <row r="119" spans="1:13" customFormat="1" x14ac:dyDescent="0.25">
      <c r="A119" s="75"/>
      <c r="B119" s="37"/>
      <c r="C119" s="33"/>
      <c r="D119" s="106">
        <f>H103</f>
        <v>1200</v>
      </c>
      <c r="E119" s="36" t="s">
        <v>109</v>
      </c>
      <c r="F119" s="32"/>
      <c r="G119" s="32"/>
      <c r="H119" s="32"/>
      <c r="I119" s="10"/>
      <c r="J119" s="10"/>
      <c r="K119" s="10"/>
      <c r="L119" s="33"/>
      <c r="M119" s="10"/>
    </row>
    <row r="120" spans="1:13" customFormat="1" ht="15.75" thickBot="1" x14ac:dyDescent="0.3">
      <c r="A120" s="75"/>
      <c r="B120" s="37"/>
      <c r="C120" s="33"/>
      <c r="D120" s="60"/>
      <c r="E120" s="32"/>
      <c r="F120" s="32"/>
      <c r="G120" s="32"/>
      <c r="H120" s="32"/>
      <c r="I120" s="10"/>
      <c r="J120" s="10"/>
      <c r="K120" s="10"/>
      <c r="L120" s="33"/>
      <c r="M120" s="10"/>
    </row>
    <row r="121" spans="1:13" customFormat="1" ht="16.5" thickTop="1" thickBot="1" x14ac:dyDescent="0.3">
      <c r="A121" s="75"/>
      <c r="B121" s="37" t="s">
        <v>110</v>
      </c>
      <c r="C121" s="33"/>
      <c r="D121" s="107">
        <f>-D111+D115</f>
        <v>341</v>
      </c>
      <c r="E121" s="32"/>
      <c r="F121" s="32"/>
      <c r="G121" s="32"/>
      <c r="H121" s="32"/>
      <c r="I121" s="10"/>
      <c r="J121" s="10"/>
      <c r="K121" s="10"/>
      <c r="L121" s="33"/>
      <c r="M121" s="10"/>
    </row>
    <row r="122" spans="1:13" customFormat="1" ht="15.75" thickTop="1" x14ac:dyDescent="0.25">
      <c r="A122" s="75"/>
      <c r="B122" s="33"/>
      <c r="C122" s="33"/>
      <c r="D122" s="32"/>
      <c r="E122" s="32"/>
      <c r="F122" s="32"/>
      <c r="G122" s="32"/>
      <c r="H122" s="32"/>
      <c r="I122" s="10"/>
      <c r="J122" s="10"/>
      <c r="K122" s="10"/>
      <c r="L122" s="33"/>
      <c r="M122" s="10"/>
    </row>
    <row r="123" spans="1:13" customFormat="1" x14ac:dyDescent="0.25">
      <c r="A123" s="75"/>
      <c r="B123" s="37" t="s">
        <v>153</v>
      </c>
      <c r="C123" s="33"/>
      <c r="D123" s="32"/>
      <c r="E123" s="32"/>
      <c r="F123" s="32"/>
      <c r="G123" s="32"/>
      <c r="H123" s="32"/>
      <c r="I123" s="10"/>
      <c r="J123" s="10"/>
      <c r="K123" s="10"/>
      <c r="L123" s="33"/>
      <c r="M123" s="10"/>
    </row>
    <row r="124" spans="1:13" customFormat="1" x14ac:dyDescent="0.25">
      <c r="A124" s="75"/>
      <c r="B124" s="35" t="s">
        <v>111</v>
      </c>
      <c r="C124" s="33"/>
      <c r="D124" s="108" t="str">
        <f>IF($D$121&lt;0,ABS(D121/D16/$D$55*100%),"S.O.")</f>
        <v>S.O.</v>
      </c>
      <c r="E124" s="36" t="s">
        <v>112</v>
      </c>
      <c r="F124" s="32"/>
      <c r="G124" s="32"/>
      <c r="H124" s="32"/>
      <c r="I124" s="10"/>
      <c r="J124" s="10"/>
      <c r="K124" s="10"/>
      <c r="L124" s="33"/>
      <c r="M124" s="10"/>
    </row>
    <row r="125" spans="1:13" customFormat="1" x14ac:dyDescent="0.25">
      <c r="A125" s="75"/>
      <c r="B125" s="35" t="s">
        <v>113</v>
      </c>
      <c r="C125" s="33"/>
      <c r="D125" s="109" t="str">
        <f>IF($D$121&lt;0,-$D$121/$D$14,"S.O.")</f>
        <v>S.O.</v>
      </c>
      <c r="E125" s="32"/>
      <c r="F125" s="32"/>
      <c r="G125" s="32"/>
      <c r="H125" s="32"/>
      <c r="I125" s="10"/>
      <c r="J125" s="10"/>
      <c r="K125" s="10"/>
      <c r="L125" s="33"/>
      <c r="M125" s="10"/>
    </row>
    <row r="126" spans="1:13" customFormat="1" x14ac:dyDescent="0.25">
      <c r="A126" s="75"/>
      <c r="B126" s="33"/>
      <c r="C126" s="33"/>
      <c r="D126" s="32"/>
      <c r="E126" s="32"/>
      <c r="F126" s="32"/>
      <c r="G126" s="32"/>
      <c r="H126" s="32"/>
      <c r="I126" s="10"/>
      <c r="J126" s="10"/>
      <c r="K126" s="10"/>
      <c r="L126" s="33"/>
      <c r="M126" s="10"/>
    </row>
    <row r="127" spans="1:13" customFormat="1" x14ac:dyDescent="0.25">
      <c r="A127" s="75"/>
      <c r="B127" s="33"/>
      <c r="C127" s="33"/>
      <c r="D127" s="32"/>
      <c r="E127" s="32"/>
      <c r="F127" s="32"/>
      <c r="G127" s="32"/>
      <c r="H127" s="32"/>
      <c r="I127" s="10"/>
      <c r="J127" s="10"/>
      <c r="K127" s="10"/>
      <c r="L127" s="33"/>
      <c r="M127" s="10"/>
    </row>
    <row r="128" spans="1:13" customFormat="1" x14ac:dyDescent="0.25">
      <c r="A128" s="75"/>
      <c r="B128" s="79" t="s">
        <v>154</v>
      </c>
      <c r="C128" s="15" t="s">
        <v>7</v>
      </c>
      <c r="D128" s="61" t="s">
        <v>116</v>
      </c>
      <c r="E128" s="13" t="s">
        <v>114</v>
      </c>
      <c r="F128" s="9"/>
      <c r="G128" s="9"/>
      <c r="H128" s="32"/>
      <c r="I128" s="10"/>
      <c r="J128" s="10"/>
      <c r="K128" s="10"/>
      <c r="L128" s="33"/>
      <c r="M128" s="10"/>
    </row>
    <row r="129" spans="1:13" customFormat="1" x14ac:dyDescent="0.25">
      <c r="A129" s="75"/>
      <c r="B129" s="10" t="s">
        <v>115</v>
      </c>
      <c r="C129" s="14">
        <f>E129-0.1</f>
        <v>3.9</v>
      </c>
      <c r="D129" s="150">
        <v>4</v>
      </c>
      <c r="E129" s="150">
        <v>4</v>
      </c>
      <c r="F129" s="11"/>
      <c r="G129" s="11"/>
      <c r="H129" s="32"/>
      <c r="I129" s="10"/>
      <c r="J129" s="10"/>
      <c r="K129" s="10"/>
      <c r="L129" s="33"/>
      <c r="M129" s="10"/>
    </row>
    <row r="130" spans="1:13" customFormat="1" x14ac:dyDescent="0.25">
      <c r="A130" s="75"/>
      <c r="B130" s="10" t="s">
        <v>117</v>
      </c>
      <c r="C130" s="14">
        <f t="shared" ref="C130:C131" si="0">E130-0.1</f>
        <v>3.9</v>
      </c>
      <c r="D130" s="150">
        <v>3</v>
      </c>
      <c r="E130" s="150">
        <v>4</v>
      </c>
      <c r="F130" s="11"/>
      <c r="G130" s="11"/>
      <c r="H130" s="32"/>
      <c r="I130" s="10"/>
      <c r="J130" s="10"/>
      <c r="K130" s="10"/>
      <c r="L130" s="33"/>
      <c r="M130" s="10"/>
    </row>
    <row r="131" spans="1:13" customFormat="1" x14ac:dyDescent="0.25">
      <c r="A131" s="75"/>
      <c r="B131" s="10" t="s">
        <v>155</v>
      </c>
      <c r="C131" s="14">
        <f t="shared" si="0"/>
        <v>1.9</v>
      </c>
      <c r="D131" s="150">
        <v>2</v>
      </c>
      <c r="E131" s="150">
        <v>2</v>
      </c>
      <c r="F131" s="11"/>
      <c r="G131" s="11"/>
      <c r="H131" s="32"/>
      <c r="I131" s="10"/>
      <c r="J131" s="10"/>
      <c r="K131" s="10"/>
      <c r="L131" s="33"/>
      <c r="M131" s="10"/>
    </row>
    <row r="132" spans="1:13" customFormat="1" x14ac:dyDescent="0.25">
      <c r="A132" s="75"/>
      <c r="B132" s="10" t="s">
        <v>118</v>
      </c>
      <c r="C132" s="14">
        <f>E132-0.1</f>
        <v>2.9</v>
      </c>
      <c r="D132" s="150">
        <v>2</v>
      </c>
      <c r="E132" s="150">
        <v>3</v>
      </c>
      <c r="F132" s="11"/>
      <c r="G132" s="11"/>
      <c r="H132" s="32"/>
      <c r="I132" s="10"/>
      <c r="J132" s="10"/>
      <c r="K132" s="10"/>
      <c r="L132" s="33"/>
      <c r="M132" s="10"/>
    </row>
    <row r="133" spans="1:13" customFormat="1" x14ac:dyDescent="0.25">
      <c r="A133" s="75"/>
      <c r="B133" s="10" t="s">
        <v>119</v>
      </c>
      <c r="C133" s="14">
        <f>E133-0.1</f>
        <v>3.9</v>
      </c>
      <c r="D133" s="150">
        <v>3</v>
      </c>
      <c r="E133" s="150">
        <v>4</v>
      </c>
      <c r="F133" s="11"/>
      <c r="G133" s="11"/>
      <c r="H133" s="32"/>
      <c r="I133" s="10"/>
      <c r="J133" s="10"/>
      <c r="K133" s="10"/>
      <c r="L133" s="33"/>
      <c r="M133" s="10"/>
    </row>
    <row r="134" spans="1:13" customFormat="1" x14ac:dyDescent="0.25">
      <c r="A134" s="75"/>
      <c r="B134" s="151" t="s">
        <v>120</v>
      </c>
      <c r="C134" s="14">
        <f>E134-0.1</f>
        <v>3.9</v>
      </c>
      <c r="D134" s="150">
        <v>4</v>
      </c>
      <c r="E134" s="150">
        <v>4</v>
      </c>
      <c r="F134" s="11"/>
      <c r="G134" s="11"/>
      <c r="H134" s="32"/>
      <c r="I134" s="10"/>
      <c r="J134" s="10"/>
      <c r="K134" s="10"/>
      <c r="L134" s="33"/>
      <c r="M134" s="10"/>
    </row>
    <row r="135" spans="1:13" customFormat="1" x14ac:dyDescent="0.25">
      <c r="A135" s="75"/>
      <c r="B135" s="151" t="s">
        <v>120</v>
      </c>
      <c r="C135" s="14">
        <f>E135-0.1</f>
        <v>3.9</v>
      </c>
      <c r="D135" s="150">
        <v>4</v>
      </c>
      <c r="E135" s="150">
        <v>4</v>
      </c>
      <c r="F135" s="11"/>
      <c r="G135" s="11"/>
      <c r="H135" s="32"/>
      <c r="I135" s="10"/>
      <c r="J135" s="10"/>
      <c r="K135" s="10"/>
      <c r="L135" s="33"/>
      <c r="M135" s="10"/>
    </row>
    <row r="136" spans="1:13" customFormat="1" x14ac:dyDescent="0.25">
      <c r="A136" s="75"/>
      <c r="B136" s="10"/>
      <c r="C136" s="14"/>
      <c r="D136" s="53"/>
      <c r="E136" s="53"/>
      <c r="F136" s="11"/>
      <c r="G136" s="11"/>
      <c r="H136" s="32"/>
      <c r="I136" s="10"/>
      <c r="J136" s="10"/>
      <c r="K136" s="10"/>
      <c r="L136" s="33"/>
      <c r="M136" s="10"/>
    </row>
    <row r="137" spans="1:13" customFormat="1" x14ac:dyDescent="0.25">
      <c r="A137" s="75"/>
      <c r="B137" s="10"/>
      <c r="C137" s="10"/>
      <c r="D137" s="53"/>
      <c r="E137" s="53"/>
      <c r="F137" s="12"/>
      <c r="G137" s="12"/>
      <c r="H137" s="32"/>
      <c r="I137" s="10"/>
      <c r="J137" s="10"/>
      <c r="K137" s="10"/>
      <c r="L137" s="33"/>
      <c r="M137" s="10"/>
    </row>
    <row r="138" spans="1:13" customFormat="1" x14ac:dyDescent="0.25">
      <c r="A138" s="75"/>
      <c r="B138" s="10"/>
      <c r="C138" s="10"/>
      <c r="D138" s="87" t="s">
        <v>124</v>
      </c>
      <c r="E138" s="87" t="s">
        <v>124</v>
      </c>
      <c r="F138" s="12"/>
      <c r="G138" s="12"/>
      <c r="H138" s="32"/>
      <c r="I138" s="10"/>
      <c r="J138" s="10"/>
      <c r="K138" s="10"/>
      <c r="L138" s="33"/>
      <c r="M138" s="10"/>
    </row>
    <row r="139" spans="1:13" customFormat="1" x14ac:dyDescent="0.25">
      <c r="A139" s="75"/>
      <c r="B139" s="10"/>
      <c r="C139" s="10"/>
      <c r="D139" s="87" t="s">
        <v>121</v>
      </c>
      <c r="E139" s="87" t="s">
        <v>121</v>
      </c>
      <c r="F139" s="12"/>
      <c r="G139" s="12"/>
      <c r="H139" s="32"/>
      <c r="I139" s="10"/>
      <c r="J139" s="10"/>
      <c r="K139" s="10"/>
      <c r="L139" s="33"/>
      <c r="M139" s="10"/>
    </row>
    <row r="140" spans="1:13" customFormat="1" x14ac:dyDescent="0.25">
      <c r="A140" s="75"/>
      <c r="B140" s="10"/>
      <c r="C140" s="10"/>
      <c r="D140" s="87" t="s">
        <v>122</v>
      </c>
      <c r="E140" s="87" t="s">
        <v>122</v>
      </c>
      <c r="F140" s="12"/>
      <c r="G140" s="12"/>
      <c r="H140" s="32"/>
      <c r="I140" s="10"/>
      <c r="J140" s="10"/>
      <c r="K140" s="10"/>
      <c r="L140" s="33"/>
      <c r="M140" s="10"/>
    </row>
    <row r="141" spans="1:13" customFormat="1" x14ac:dyDescent="0.25">
      <c r="A141" s="75"/>
      <c r="B141" s="10"/>
      <c r="C141" s="10"/>
      <c r="D141" s="87" t="s">
        <v>123</v>
      </c>
      <c r="E141" s="87" t="s">
        <v>123</v>
      </c>
      <c r="F141" s="12"/>
      <c r="G141" s="12"/>
      <c r="H141" s="53"/>
      <c r="I141" s="10"/>
      <c r="J141" s="10"/>
      <c r="K141" s="10"/>
      <c r="L141" s="10"/>
      <c r="M141" s="10"/>
    </row>
    <row r="142" spans="1:13" customFormat="1" x14ac:dyDescent="0.25">
      <c r="A142" s="75"/>
      <c r="B142" s="10"/>
      <c r="C142" s="10"/>
      <c r="D142" s="10"/>
      <c r="E142" s="8"/>
      <c r="F142" s="12"/>
      <c r="G142" s="12"/>
      <c r="H142" s="53"/>
      <c r="I142" s="10"/>
      <c r="J142" s="10"/>
      <c r="K142" s="10"/>
      <c r="L142" s="10"/>
      <c r="M142" s="10"/>
    </row>
    <row r="143" spans="1:13" customFormat="1" hidden="1" x14ac:dyDescent="0.25">
      <c r="A143" s="10"/>
      <c r="B143" s="10"/>
      <c r="C143" s="10"/>
      <c r="D143" s="10"/>
      <c r="E143" s="10"/>
      <c r="F143" s="12"/>
      <c r="G143" s="12"/>
      <c r="H143" s="53"/>
      <c r="I143" s="10"/>
      <c r="J143" s="10"/>
      <c r="K143" s="10"/>
      <c r="L143" s="10"/>
      <c r="M143" s="10"/>
    </row>
    <row r="144" spans="1:13" customFormat="1" hidden="1" x14ac:dyDescent="0.25">
      <c r="A144" s="10"/>
      <c r="B144" s="10"/>
      <c r="C144" s="10"/>
      <c r="D144" s="10"/>
      <c r="E144" s="10"/>
      <c r="F144" s="12"/>
      <c r="G144" s="12"/>
      <c r="H144" s="53"/>
      <c r="I144" s="10"/>
      <c r="J144" s="10"/>
      <c r="K144" s="10"/>
      <c r="L144" s="10"/>
      <c r="M144" s="10"/>
    </row>
    <row r="145" spans="1:36" customFormat="1" hidden="1" x14ac:dyDescent="0.25">
      <c r="A145" s="10"/>
      <c r="B145" s="10"/>
      <c r="C145" s="10"/>
      <c r="D145" s="10"/>
      <c r="E145" s="10"/>
      <c r="F145" s="12"/>
      <c r="G145" s="12"/>
      <c r="H145" s="53"/>
      <c r="I145" s="10"/>
      <c r="J145" s="10"/>
      <c r="K145" s="10"/>
      <c r="L145" s="10"/>
      <c r="M145" s="10"/>
    </row>
    <row r="146" spans="1:36" customFormat="1" hidden="1" x14ac:dyDescent="0.25">
      <c r="A146" s="10"/>
      <c r="B146" s="10"/>
      <c r="C146" s="10"/>
      <c r="D146" s="10"/>
      <c r="E146" s="10"/>
      <c r="F146" s="12"/>
      <c r="G146" s="12"/>
      <c r="H146" s="53"/>
      <c r="I146" s="10"/>
      <c r="J146" s="10"/>
      <c r="K146" s="10"/>
      <c r="L146" s="10"/>
      <c r="M146" s="10"/>
    </row>
    <row r="147" spans="1:36" customFormat="1" hidden="1" x14ac:dyDescent="0.25">
      <c r="A147" s="10"/>
      <c r="B147" s="10"/>
      <c r="C147" s="10"/>
      <c r="D147" s="10"/>
      <c r="E147" s="8"/>
      <c r="F147" s="12"/>
      <c r="G147" s="12"/>
      <c r="H147" s="53"/>
      <c r="I147" s="10"/>
      <c r="J147" s="10"/>
      <c r="K147" s="10"/>
      <c r="L147" s="10"/>
      <c r="M147" s="10"/>
    </row>
    <row r="148" spans="1:36" customFormat="1" hidden="1" x14ac:dyDescent="0.25">
      <c r="A148" s="10"/>
      <c r="B148" s="10"/>
      <c r="C148" s="10"/>
      <c r="D148" s="10"/>
      <c r="E148" s="8"/>
      <c r="F148" s="12"/>
      <c r="G148" s="12"/>
      <c r="H148" s="53"/>
      <c r="I148" s="10"/>
      <c r="J148" s="10"/>
      <c r="K148" s="10"/>
      <c r="L148" s="10"/>
      <c r="M148" s="10"/>
    </row>
    <row r="149" spans="1:36" customFormat="1" hidden="1" x14ac:dyDescent="0.25">
      <c r="A149" s="10"/>
      <c r="B149" s="10"/>
      <c r="C149" s="10"/>
      <c r="D149" s="10"/>
      <c r="E149" s="8"/>
      <c r="F149" s="12"/>
      <c r="G149" s="12"/>
      <c r="H149" s="53"/>
      <c r="I149" s="10"/>
      <c r="J149" s="10"/>
      <c r="K149" s="10"/>
      <c r="L149" s="10"/>
      <c r="M149" s="10"/>
    </row>
    <row r="150" spans="1:36" s="1" customFormat="1" hidden="1" x14ac:dyDescent="0.25">
      <c r="A150" s="10"/>
      <c r="B150" s="10"/>
      <c r="C150" s="10"/>
      <c r="D150" s="10"/>
      <c r="E150" s="8"/>
      <c r="F150" s="12"/>
      <c r="G150" s="12"/>
      <c r="H150" s="53"/>
      <c r="I150" s="10"/>
      <c r="J150" s="10"/>
      <c r="K150" s="10"/>
      <c r="L150" s="10"/>
      <c r="M150" s="10"/>
      <c r="Q150"/>
      <c r="R150"/>
      <c r="S150"/>
      <c r="T150"/>
      <c r="U150"/>
      <c r="V150"/>
      <c r="W150"/>
      <c r="X150"/>
      <c r="Y150"/>
      <c r="Z150"/>
      <c r="AA150"/>
      <c r="AB150"/>
      <c r="AC150"/>
      <c r="AD150"/>
      <c r="AE150"/>
      <c r="AF150"/>
      <c r="AG150"/>
      <c r="AH150"/>
      <c r="AI150"/>
      <c r="AJ150"/>
    </row>
    <row r="151" spans="1:36" s="1" customFormat="1" hidden="1" x14ac:dyDescent="0.25">
      <c r="A151" s="10"/>
      <c r="B151" s="10"/>
      <c r="C151" s="10"/>
      <c r="D151" s="10"/>
      <c r="E151" s="8"/>
      <c r="F151" s="12"/>
      <c r="G151" s="12"/>
      <c r="H151" s="53"/>
      <c r="I151" s="10"/>
      <c r="J151" s="10"/>
      <c r="K151" s="10"/>
      <c r="L151" s="10"/>
      <c r="M151" s="10"/>
      <c r="Q151"/>
      <c r="R151"/>
      <c r="S151"/>
      <c r="T151"/>
      <c r="U151"/>
      <c r="V151"/>
      <c r="W151"/>
      <c r="X151"/>
      <c r="Y151"/>
      <c r="Z151"/>
      <c r="AA151"/>
      <c r="AB151"/>
      <c r="AC151"/>
      <c r="AD151"/>
      <c r="AE151"/>
      <c r="AF151"/>
      <c r="AG151"/>
      <c r="AH151"/>
      <c r="AI151"/>
      <c r="AJ151"/>
    </row>
    <row r="152" spans="1:36" s="1" customFormat="1" hidden="1" x14ac:dyDescent="0.25">
      <c r="A152" s="10"/>
      <c r="B152" s="10"/>
      <c r="C152" s="10"/>
      <c r="D152" s="10"/>
      <c r="E152" s="8"/>
      <c r="F152" s="12"/>
      <c r="G152" s="12"/>
      <c r="H152" s="53"/>
      <c r="I152" s="10"/>
      <c r="J152" s="10"/>
      <c r="K152" s="10"/>
      <c r="L152" s="10"/>
      <c r="M152" s="10"/>
      <c r="Q152"/>
      <c r="R152"/>
      <c r="S152"/>
      <c r="T152"/>
      <c r="U152"/>
      <c r="V152"/>
      <c r="W152"/>
      <c r="X152"/>
      <c r="Y152"/>
      <c r="Z152"/>
      <c r="AA152"/>
      <c r="AB152"/>
      <c r="AC152"/>
      <c r="AD152"/>
      <c r="AE152"/>
      <c r="AF152"/>
      <c r="AG152"/>
      <c r="AH152"/>
      <c r="AI152"/>
      <c r="AJ152"/>
    </row>
    <row r="153" spans="1:36" s="1" customFormat="1" hidden="1" x14ac:dyDescent="0.25">
      <c r="A153" s="10"/>
      <c r="B153" s="10"/>
      <c r="C153" s="10"/>
      <c r="D153" s="10"/>
      <c r="E153" s="8"/>
      <c r="F153" s="12"/>
      <c r="G153" s="12"/>
      <c r="H153" s="53"/>
      <c r="I153" s="10"/>
      <c r="J153" s="10"/>
      <c r="K153" s="10"/>
      <c r="L153" s="10"/>
      <c r="M153" s="10"/>
      <c r="Q153"/>
      <c r="R153"/>
      <c r="S153"/>
      <c r="T153"/>
      <c r="U153"/>
      <c r="V153"/>
      <c r="W153"/>
      <c r="X153"/>
      <c r="Y153"/>
      <c r="Z153"/>
      <c r="AA153"/>
      <c r="AB153"/>
      <c r="AC153"/>
      <c r="AD153"/>
      <c r="AE153"/>
      <c r="AF153"/>
      <c r="AG153"/>
      <c r="AH153"/>
      <c r="AI153"/>
      <c r="AJ153"/>
    </row>
    <row r="154" spans="1:36" s="1" customFormat="1" hidden="1" x14ac:dyDescent="0.25">
      <c r="A154" s="10"/>
      <c r="B154" s="10"/>
      <c r="C154" s="10"/>
      <c r="D154" s="10"/>
      <c r="E154" s="8"/>
      <c r="F154" s="12"/>
      <c r="G154" s="12"/>
      <c r="H154" s="53"/>
      <c r="I154" s="10"/>
      <c r="J154" s="10"/>
      <c r="K154" s="10"/>
      <c r="L154" s="10"/>
      <c r="M154" s="10"/>
      <c r="Q154"/>
      <c r="R154"/>
      <c r="S154"/>
      <c r="T154"/>
      <c r="U154"/>
      <c r="V154"/>
      <c r="W154"/>
      <c r="X154"/>
      <c r="Y154"/>
      <c r="Z154"/>
      <c r="AA154"/>
      <c r="AB154"/>
      <c r="AC154"/>
      <c r="AD154"/>
      <c r="AE154"/>
      <c r="AF154"/>
      <c r="AG154"/>
      <c r="AH154"/>
      <c r="AI154"/>
      <c r="AJ154"/>
    </row>
    <row r="155" spans="1:36" s="1" customFormat="1" hidden="1" x14ac:dyDescent="0.25">
      <c r="A155" s="10"/>
      <c r="B155" s="10"/>
      <c r="C155" s="10"/>
      <c r="D155" s="10"/>
      <c r="E155" s="8"/>
      <c r="F155" s="12"/>
      <c r="G155" s="12"/>
      <c r="H155" s="53"/>
      <c r="I155" s="10"/>
      <c r="J155" s="10"/>
      <c r="K155" s="10"/>
      <c r="L155" s="10"/>
      <c r="M155" s="10"/>
      <c r="Q155"/>
      <c r="R155"/>
      <c r="S155"/>
      <c r="T155"/>
      <c r="U155"/>
      <c r="V155"/>
      <c r="W155"/>
      <c r="X155"/>
      <c r="Y155"/>
      <c r="Z155"/>
      <c r="AA155"/>
      <c r="AB155"/>
      <c r="AC155"/>
      <c r="AD155"/>
      <c r="AE155"/>
      <c r="AF155"/>
      <c r="AG155"/>
      <c r="AH155"/>
      <c r="AI155"/>
      <c r="AJ155"/>
    </row>
    <row r="156" spans="1:36" s="1" customFormat="1" hidden="1" x14ac:dyDescent="0.25">
      <c r="A156" s="10"/>
      <c r="B156" s="10"/>
      <c r="C156" s="10"/>
      <c r="D156" s="10"/>
      <c r="E156" s="8"/>
      <c r="F156" s="12"/>
      <c r="G156" s="12"/>
      <c r="H156" s="53"/>
      <c r="I156" s="10"/>
      <c r="J156" s="10"/>
      <c r="K156" s="10"/>
      <c r="L156" s="10"/>
      <c r="M156" s="10"/>
      <c r="Q156"/>
      <c r="R156"/>
      <c r="S156"/>
      <c r="T156"/>
      <c r="U156"/>
      <c r="V156"/>
      <c r="W156"/>
      <c r="X156"/>
      <c r="Y156"/>
      <c r="Z156"/>
      <c r="AA156"/>
      <c r="AB156"/>
      <c r="AC156"/>
      <c r="AD156"/>
      <c r="AE156"/>
      <c r="AF156"/>
      <c r="AG156"/>
      <c r="AH156"/>
      <c r="AI156"/>
      <c r="AJ156"/>
    </row>
    <row r="157" spans="1:36" s="1" customFormat="1" hidden="1" x14ac:dyDescent="0.25">
      <c r="A157" s="10"/>
      <c r="B157" s="10"/>
      <c r="C157" s="10"/>
      <c r="D157" s="10"/>
      <c r="E157" s="8"/>
      <c r="F157" s="12"/>
      <c r="G157" s="12"/>
      <c r="H157" s="53"/>
      <c r="I157" s="10"/>
      <c r="J157" s="10"/>
      <c r="K157" s="10"/>
      <c r="L157" s="10"/>
      <c r="M157" s="10"/>
      <c r="Q157"/>
      <c r="R157"/>
      <c r="S157"/>
      <c r="T157"/>
      <c r="U157"/>
      <c r="V157"/>
      <c r="W157"/>
      <c r="X157"/>
      <c r="Y157"/>
      <c r="Z157"/>
      <c r="AA157"/>
      <c r="AB157"/>
      <c r="AC157"/>
      <c r="AD157"/>
      <c r="AE157"/>
      <c r="AF157"/>
      <c r="AG157"/>
      <c r="AH157"/>
      <c r="AI157"/>
      <c r="AJ157"/>
    </row>
    <row r="158" spans="1:36" s="1" customFormat="1" hidden="1" x14ac:dyDescent="0.25">
      <c r="A158" s="10"/>
      <c r="B158" s="10"/>
      <c r="C158" s="10"/>
      <c r="D158" s="10"/>
      <c r="E158" s="8"/>
      <c r="F158" s="12"/>
      <c r="G158" s="12"/>
      <c r="H158" s="53"/>
      <c r="I158" s="10"/>
      <c r="J158" s="10"/>
      <c r="K158" s="10"/>
      <c r="L158" s="10"/>
      <c r="M158" s="10"/>
      <c r="Q158"/>
      <c r="R158"/>
      <c r="S158"/>
      <c r="T158"/>
      <c r="U158"/>
      <c r="V158"/>
      <c r="W158"/>
      <c r="X158"/>
      <c r="Y158"/>
      <c r="Z158"/>
      <c r="AA158"/>
      <c r="AB158"/>
      <c r="AC158"/>
      <c r="AD158"/>
      <c r="AE158"/>
      <c r="AF158"/>
      <c r="AG158"/>
      <c r="AH158"/>
      <c r="AI158"/>
      <c r="AJ158"/>
    </row>
    <row r="159" spans="1:36" s="1" customFormat="1" hidden="1" x14ac:dyDescent="0.25">
      <c r="A159" s="10"/>
      <c r="B159" s="10"/>
      <c r="C159" s="10"/>
      <c r="D159" s="10"/>
      <c r="E159" s="8"/>
      <c r="F159" s="12"/>
      <c r="G159" s="12"/>
      <c r="H159" s="53"/>
      <c r="I159" s="10"/>
      <c r="J159" s="10"/>
      <c r="K159" s="10"/>
      <c r="L159" s="10"/>
      <c r="M159" s="10"/>
      <c r="Q159"/>
      <c r="R159"/>
      <c r="S159"/>
      <c r="T159"/>
      <c r="U159"/>
      <c r="V159"/>
      <c r="W159"/>
      <c r="X159"/>
      <c r="Y159"/>
      <c r="Z159"/>
      <c r="AA159"/>
      <c r="AB159"/>
      <c r="AC159"/>
      <c r="AD159"/>
      <c r="AE159"/>
      <c r="AF159"/>
      <c r="AG159"/>
      <c r="AH159"/>
      <c r="AI159"/>
      <c r="AJ159"/>
    </row>
    <row r="160" spans="1:36" customFormat="1" hidden="1" x14ac:dyDescent="0.25">
      <c r="A160" s="10"/>
      <c r="B160" s="10"/>
      <c r="C160" s="10"/>
      <c r="D160" s="53"/>
      <c r="E160" s="53"/>
      <c r="F160" s="53"/>
      <c r="G160" s="53"/>
      <c r="H160" s="53"/>
      <c r="I160" s="10"/>
      <c r="J160" s="10"/>
      <c r="K160" s="10"/>
      <c r="L160" s="10"/>
      <c r="M160" s="10"/>
    </row>
    <row r="161" spans="1:13" customFormat="1" hidden="1" x14ac:dyDescent="0.25">
      <c r="A161" s="10"/>
      <c r="B161" s="10"/>
      <c r="C161" s="10"/>
      <c r="D161" s="53"/>
      <c r="E161" s="53"/>
      <c r="F161" s="53"/>
      <c r="G161" s="53"/>
      <c r="H161" s="53"/>
      <c r="I161" s="10"/>
      <c r="J161" s="10"/>
      <c r="K161" s="10"/>
      <c r="L161" s="10"/>
      <c r="M161" s="10"/>
    </row>
    <row r="162" spans="1:13" customFormat="1" hidden="1" x14ac:dyDescent="0.25">
      <c r="A162" s="10"/>
      <c r="B162" s="10"/>
      <c r="C162" s="10"/>
      <c r="D162" s="53"/>
      <c r="E162" s="53"/>
      <c r="F162" s="53"/>
      <c r="G162" s="53"/>
      <c r="H162" s="53"/>
      <c r="I162" s="10"/>
      <c r="J162" s="10"/>
      <c r="K162" s="10"/>
      <c r="L162" s="10"/>
      <c r="M162" s="10"/>
    </row>
    <row r="163" spans="1:13" customFormat="1" hidden="1" x14ac:dyDescent="0.25">
      <c r="A163" s="10"/>
      <c r="B163" s="10"/>
      <c r="C163" s="10"/>
      <c r="D163" s="53"/>
      <c r="E163" s="53"/>
      <c r="F163" s="53"/>
      <c r="G163" s="53"/>
      <c r="H163" s="53"/>
      <c r="I163" s="10"/>
      <c r="J163" s="10"/>
      <c r="K163" s="10"/>
      <c r="L163" s="10"/>
      <c r="M163" s="10"/>
    </row>
    <row r="164" spans="1:13" customFormat="1" hidden="1" x14ac:dyDescent="0.25">
      <c r="A164" s="10"/>
      <c r="B164" s="10"/>
      <c r="C164" s="10"/>
      <c r="D164" s="53"/>
      <c r="E164" s="53"/>
      <c r="F164" s="53"/>
      <c r="G164" s="53"/>
      <c r="H164" s="53"/>
      <c r="I164" s="10"/>
      <c r="J164" s="10"/>
      <c r="K164" s="10"/>
      <c r="L164" s="10"/>
      <c r="M164" s="10"/>
    </row>
    <row r="165" spans="1:13" customFormat="1" hidden="1" x14ac:dyDescent="0.25">
      <c r="A165" s="10"/>
      <c r="B165" s="10"/>
      <c r="C165" s="10"/>
      <c r="D165" s="53"/>
      <c r="E165" s="53"/>
      <c r="F165" s="53"/>
      <c r="G165" s="53"/>
      <c r="H165" s="53"/>
      <c r="I165" s="10"/>
      <c r="J165" s="10"/>
      <c r="K165" s="10"/>
      <c r="L165" s="10"/>
      <c r="M165" s="10"/>
    </row>
    <row r="166" spans="1:13" customFormat="1" hidden="1" x14ac:dyDescent="0.25">
      <c r="A166" s="10"/>
      <c r="B166" s="10"/>
      <c r="C166" s="10"/>
      <c r="D166" s="53"/>
      <c r="E166" s="53"/>
      <c r="F166" s="53"/>
      <c r="G166" s="53"/>
      <c r="H166" s="53"/>
      <c r="I166" s="10"/>
      <c r="J166" s="10"/>
      <c r="K166" s="10"/>
      <c r="L166" s="10"/>
      <c r="M166" s="10"/>
    </row>
    <row r="167" spans="1:13" customFormat="1" hidden="1" x14ac:dyDescent="0.25">
      <c r="A167" s="10"/>
      <c r="B167" s="10"/>
      <c r="C167" s="10"/>
      <c r="D167" s="53"/>
      <c r="E167" s="53"/>
      <c r="F167" s="53"/>
      <c r="G167" s="53"/>
      <c r="H167" s="53"/>
      <c r="I167" s="10"/>
      <c r="J167" s="10"/>
      <c r="K167" s="10"/>
      <c r="L167" s="10"/>
      <c r="M167" s="10"/>
    </row>
    <row r="168" spans="1:13" customFormat="1" hidden="1" x14ac:dyDescent="0.25">
      <c r="A168" s="10"/>
      <c r="B168" s="10"/>
      <c r="C168" s="10"/>
      <c r="D168" s="53"/>
      <c r="E168" s="53"/>
      <c r="F168" s="53"/>
      <c r="G168" s="53"/>
      <c r="H168" s="53"/>
      <c r="I168" s="10"/>
      <c r="J168" s="10"/>
      <c r="K168" s="10"/>
      <c r="L168" s="10"/>
    </row>
    <row r="169" spans="1:13" customFormat="1" hidden="1" x14ac:dyDescent="0.25">
      <c r="A169" s="10"/>
      <c r="B169" s="10"/>
      <c r="C169" s="10"/>
      <c r="D169" s="53"/>
      <c r="E169" s="53"/>
      <c r="F169" s="53"/>
      <c r="G169" s="53"/>
      <c r="H169" s="53"/>
      <c r="I169" s="10"/>
      <c r="J169" s="10"/>
      <c r="K169" s="10"/>
      <c r="L169" s="10"/>
    </row>
    <row r="170" spans="1:13" customFormat="1" hidden="1" x14ac:dyDescent="0.25">
      <c r="A170" s="10"/>
      <c r="B170" s="10"/>
      <c r="C170" s="10"/>
      <c r="D170" s="53"/>
      <c r="E170" s="53"/>
      <c r="F170" s="53"/>
      <c r="G170" s="53"/>
      <c r="H170" s="1"/>
      <c r="I170" s="10"/>
      <c r="J170" s="10"/>
      <c r="K170" s="10"/>
    </row>
    <row r="171" spans="1:13" customFormat="1" hidden="1" x14ac:dyDescent="0.25">
      <c r="A171" s="10"/>
      <c r="B171" s="10"/>
      <c r="C171" s="10"/>
      <c r="D171" s="53"/>
      <c r="E171" s="53"/>
      <c r="F171" s="53"/>
      <c r="G171" s="53"/>
      <c r="H171" s="1"/>
      <c r="I171" s="10"/>
      <c r="J171" s="10"/>
      <c r="K171" s="10"/>
    </row>
    <row r="172" spans="1:13" customFormat="1" hidden="1" x14ac:dyDescent="0.25">
      <c r="A172" s="10"/>
      <c r="B172" s="10"/>
      <c r="C172" s="10"/>
      <c r="D172" s="53"/>
      <c r="E172" s="53"/>
      <c r="F172" s="53"/>
      <c r="G172" s="53"/>
      <c r="H172" s="1"/>
      <c r="I172" s="10"/>
      <c r="J172" s="10"/>
      <c r="K172" s="10"/>
    </row>
    <row r="173" spans="1:13" customFormat="1" hidden="1" x14ac:dyDescent="0.25">
      <c r="A173" s="10"/>
      <c r="B173" s="10"/>
      <c r="C173" s="10"/>
      <c r="D173" s="53"/>
      <c r="E173" s="53"/>
      <c r="F173" s="53"/>
      <c r="G173" s="53"/>
      <c r="H173" s="1"/>
      <c r="I173" s="10"/>
      <c r="J173" s="10"/>
      <c r="K173" s="10"/>
    </row>
    <row r="174" spans="1:13" customFormat="1" hidden="1" x14ac:dyDescent="0.25">
      <c r="A174" s="10"/>
      <c r="B174" s="10"/>
      <c r="C174" s="10"/>
      <c r="D174" s="53"/>
      <c r="E174" s="53"/>
      <c r="F174" s="53"/>
      <c r="G174" s="53"/>
      <c r="H174" s="1"/>
      <c r="I174" s="10"/>
      <c r="J174" s="10"/>
      <c r="K174" s="10"/>
    </row>
    <row r="175" spans="1:13" customFormat="1" hidden="1" x14ac:dyDescent="0.25">
      <c r="A175" s="10"/>
      <c r="B175" s="10"/>
      <c r="C175" s="10"/>
      <c r="D175" s="53"/>
      <c r="E175" s="53"/>
      <c r="F175" s="53"/>
      <c r="G175" s="53"/>
      <c r="H175" s="1"/>
      <c r="I175" s="10"/>
      <c r="J175" s="10"/>
      <c r="K175" s="10"/>
    </row>
    <row r="176" spans="1:13" customFormat="1" hidden="1" x14ac:dyDescent="0.25">
      <c r="A176" s="10"/>
      <c r="B176" s="10"/>
      <c r="C176" s="10"/>
      <c r="D176" s="53"/>
      <c r="E176" s="53"/>
      <c r="F176" s="53"/>
      <c r="G176" s="53"/>
      <c r="H176" s="1"/>
      <c r="I176" s="10"/>
      <c r="J176" s="10"/>
      <c r="K176" s="10"/>
    </row>
    <row r="177" spans="1:36" customFormat="1" hidden="1" x14ac:dyDescent="0.25">
      <c r="A177" s="10"/>
      <c r="D177" s="1"/>
      <c r="E177" s="1"/>
      <c r="F177" s="1"/>
      <c r="G177" s="1"/>
      <c r="H177" s="1"/>
      <c r="I177" s="10"/>
      <c r="J177" s="10"/>
      <c r="K177" s="10"/>
    </row>
    <row r="178" spans="1:36" customFormat="1" hidden="1" x14ac:dyDescent="0.25">
      <c r="A178" s="10"/>
      <c r="D178" s="1"/>
      <c r="E178" s="1"/>
      <c r="F178" s="1"/>
      <c r="G178" s="1"/>
      <c r="H178" s="1"/>
      <c r="I178" s="10"/>
      <c r="J178" s="10"/>
      <c r="K178" s="10"/>
    </row>
    <row r="179" spans="1:36" customFormat="1" hidden="1" x14ac:dyDescent="0.25">
      <c r="A179" s="10"/>
      <c r="D179" s="1"/>
      <c r="E179" s="1"/>
      <c r="F179" s="1"/>
      <c r="G179" s="1"/>
      <c r="H179" s="1"/>
      <c r="I179" s="10"/>
      <c r="J179" s="10"/>
      <c r="K179" s="10"/>
    </row>
    <row r="180" spans="1:36" customFormat="1" hidden="1" x14ac:dyDescent="0.25">
      <c r="A180" s="10"/>
      <c r="D180" s="1"/>
      <c r="E180" s="1"/>
      <c r="F180" s="1"/>
      <c r="G180" s="1"/>
      <c r="H180" s="1"/>
      <c r="I180" s="10"/>
      <c r="J180" s="10"/>
      <c r="K180" s="10"/>
    </row>
    <row r="181" spans="1:36" customFormat="1" hidden="1" x14ac:dyDescent="0.25">
      <c r="A181" s="10"/>
      <c r="D181" s="1"/>
      <c r="E181" s="1"/>
      <c r="F181" s="1"/>
      <c r="G181" s="1"/>
      <c r="H181" s="1"/>
      <c r="I181" s="10"/>
      <c r="J181" s="10"/>
      <c r="K181" s="10"/>
    </row>
    <row r="182" spans="1:36" customFormat="1" ht="15" hidden="1" customHeight="1" x14ac:dyDescent="0.25">
      <c r="A182" s="10"/>
      <c r="D182" s="1"/>
      <c r="E182" s="1"/>
      <c r="F182" s="1"/>
      <c r="G182" s="1"/>
      <c r="H182" s="1"/>
    </row>
    <row r="183" spans="1:36" hidden="1" x14ac:dyDescent="0.25"/>
    <row r="184" spans="1:36" hidden="1" x14ac:dyDescent="0.25"/>
    <row r="185" spans="1:36" hidden="1" x14ac:dyDescent="0.25">
      <c r="B185"/>
      <c r="C185"/>
      <c r="D185" s="1"/>
      <c r="E185" s="1"/>
      <c r="F185" s="1"/>
      <c r="G185" s="1"/>
      <c r="H185" s="1"/>
      <c r="I185"/>
      <c r="J185"/>
      <c r="K185"/>
      <c r="L185"/>
      <c r="M185"/>
      <c r="N185"/>
      <c r="O185"/>
      <c r="P185"/>
      <c r="Q185"/>
      <c r="R185"/>
      <c r="S185"/>
      <c r="T185"/>
      <c r="U185"/>
      <c r="V185"/>
      <c r="W185"/>
      <c r="X185"/>
      <c r="Y185"/>
      <c r="Z185"/>
      <c r="AA185"/>
      <c r="AB185"/>
      <c r="AC185"/>
      <c r="AD185"/>
      <c r="AE185"/>
      <c r="AF185"/>
      <c r="AG185"/>
      <c r="AH185"/>
      <c r="AI185"/>
      <c r="AJ185"/>
    </row>
    <row r="186" spans="1:36" hidden="1" x14ac:dyDescent="0.25">
      <c r="B186"/>
      <c r="C186"/>
      <c r="D186" s="1"/>
      <c r="E186" s="1"/>
      <c r="F186" s="1"/>
      <c r="G186" s="1"/>
      <c r="H186" s="1"/>
      <c r="I186"/>
      <c r="J186"/>
      <c r="K186"/>
      <c r="L186"/>
      <c r="M186"/>
      <c r="N186"/>
      <c r="O186"/>
      <c r="P186"/>
      <c r="Q186"/>
      <c r="R186"/>
      <c r="S186"/>
      <c r="T186"/>
      <c r="U186"/>
      <c r="V186"/>
      <c r="W186"/>
      <c r="X186"/>
      <c r="Y186"/>
      <c r="Z186"/>
      <c r="AA186"/>
      <c r="AB186"/>
      <c r="AC186"/>
      <c r="AD186"/>
      <c r="AE186"/>
      <c r="AF186"/>
      <c r="AG186"/>
      <c r="AH186"/>
      <c r="AI186"/>
      <c r="AJ186"/>
    </row>
    <row r="187" spans="1:36" hidden="1" x14ac:dyDescent="0.25">
      <c r="B187"/>
      <c r="C187"/>
      <c r="D187" s="1"/>
      <c r="E187" s="1"/>
      <c r="F187" s="1"/>
      <c r="G187" s="1"/>
      <c r="H187" s="1"/>
      <c r="I187"/>
      <c r="J187"/>
      <c r="K187"/>
      <c r="L187"/>
      <c r="M187"/>
      <c r="N187"/>
      <c r="O187"/>
      <c r="P187"/>
      <c r="Q187"/>
      <c r="R187"/>
      <c r="S187"/>
      <c r="T187"/>
      <c r="U187"/>
      <c r="V187"/>
      <c r="W187"/>
      <c r="X187"/>
      <c r="Y187"/>
      <c r="Z187"/>
      <c r="AA187"/>
      <c r="AB187"/>
      <c r="AC187"/>
      <c r="AD187"/>
      <c r="AE187"/>
      <c r="AF187"/>
      <c r="AG187"/>
      <c r="AH187"/>
      <c r="AI187"/>
      <c r="AJ187"/>
    </row>
    <row r="188" spans="1:36" hidden="1" x14ac:dyDescent="0.25">
      <c r="B188"/>
      <c r="C188"/>
      <c r="D188" s="1"/>
      <c r="E188" s="1"/>
      <c r="F188" s="1"/>
      <c r="G188" s="1"/>
      <c r="H188" s="1"/>
      <c r="I188"/>
      <c r="J188"/>
      <c r="K188"/>
      <c r="L188"/>
      <c r="M188"/>
      <c r="N188"/>
      <c r="O188"/>
      <c r="P188"/>
      <c r="Q188"/>
      <c r="R188"/>
      <c r="S188"/>
      <c r="T188"/>
      <c r="U188"/>
      <c r="V188"/>
      <c r="W188"/>
      <c r="X188"/>
      <c r="Y188"/>
      <c r="Z188"/>
      <c r="AA188"/>
      <c r="AB188"/>
      <c r="AC188"/>
      <c r="AD188"/>
      <c r="AE188"/>
      <c r="AF188"/>
      <c r="AG188"/>
      <c r="AH188"/>
      <c r="AI188"/>
      <c r="AJ188"/>
    </row>
    <row r="189" spans="1:36" hidden="1" x14ac:dyDescent="0.25">
      <c r="B189"/>
      <c r="C189"/>
      <c r="D189" s="1"/>
      <c r="E189" s="1"/>
      <c r="F189" s="1"/>
      <c r="G189" s="1"/>
      <c r="H189" s="1"/>
      <c r="I189"/>
      <c r="J189"/>
      <c r="K189"/>
      <c r="L189"/>
      <c r="M189"/>
      <c r="N189"/>
      <c r="O189"/>
      <c r="P189"/>
      <c r="Q189"/>
      <c r="R189"/>
      <c r="S189"/>
      <c r="T189"/>
      <c r="U189"/>
      <c r="V189"/>
      <c r="W189"/>
      <c r="X189"/>
      <c r="Y189"/>
      <c r="Z189"/>
      <c r="AA189"/>
      <c r="AB189"/>
      <c r="AC189"/>
      <c r="AD189"/>
      <c r="AE189"/>
      <c r="AF189"/>
      <c r="AG189"/>
      <c r="AH189"/>
      <c r="AI189"/>
      <c r="AJ189"/>
    </row>
    <row r="190" spans="1:36" hidden="1" x14ac:dyDescent="0.25">
      <c r="B190"/>
      <c r="C190"/>
      <c r="D190" s="1"/>
      <c r="E190" s="1"/>
      <c r="F190" s="1"/>
      <c r="G190" s="1"/>
      <c r="H190" s="1"/>
      <c r="I190"/>
      <c r="J190"/>
      <c r="K190"/>
      <c r="L190"/>
      <c r="M190"/>
      <c r="N190"/>
      <c r="O190"/>
      <c r="P190"/>
      <c r="Q190"/>
      <c r="R190"/>
      <c r="S190"/>
      <c r="T190"/>
      <c r="U190"/>
      <c r="V190"/>
      <c r="W190"/>
      <c r="X190"/>
      <c r="Y190"/>
      <c r="Z190"/>
      <c r="AA190"/>
      <c r="AB190"/>
      <c r="AC190"/>
      <c r="AD190"/>
      <c r="AE190"/>
      <c r="AF190"/>
      <c r="AG190"/>
      <c r="AH190"/>
      <c r="AI190"/>
      <c r="AJ190"/>
    </row>
    <row r="191" spans="1:36" ht="15" customHeight="1" x14ac:dyDescent="0.25"/>
  </sheetData>
  <sheetProtection algorithmName="SHA-512" hashValue="BQHohf+h7AyfQhpWT09Yjjh1RohSmUyMcCz7fr/34q+A0hfFkEGSCFxB9cD0V/zKBTO+4bPZNCEcaS/6r7x3QQ==" saltValue="JCwUj/O9jAFNZWvcd9HnGw==" spinCount="100000" sheet="1" objects="1" scenarios="1"/>
  <mergeCells count="13">
    <mergeCell ref="C106:G106"/>
    <mergeCell ref="C63:G63"/>
    <mergeCell ref="C76:G76"/>
    <mergeCell ref="C85:G85"/>
    <mergeCell ref="C93:G93"/>
    <mergeCell ref="C103:G103"/>
    <mergeCell ref="L103:L104"/>
    <mergeCell ref="D5:F5"/>
    <mergeCell ref="D6:F6"/>
    <mergeCell ref="D7:F7"/>
    <mergeCell ref="C51:G51"/>
    <mergeCell ref="C57:G57"/>
    <mergeCell ref="C60:G60"/>
  </mergeCells>
  <conditionalFormatting sqref="D121">
    <cfRule type="cellIs" dxfId="10" priority="10" operator="lessThan">
      <formula>0</formula>
    </cfRule>
    <cfRule type="cellIs" dxfId="9" priority="11" operator="greaterThan">
      <formula>0</formula>
    </cfRule>
  </conditionalFormatting>
  <conditionalFormatting sqref="E81">
    <cfRule type="expression" dxfId="8" priority="9">
      <formula>$D$81="yes"</formula>
    </cfRule>
  </conditionalFormatting>
  <conditionalFormatting sqref="E88">
    <cfRule type="expression" dxfId="7" priority="8">
      <formula>$D$88="yes"</formula>
    </cfRule>
  </conditionalFormatting>
  <conditionalFormatting sqref="E82:E83">
    <cfRule type="expression" dxfId="6" priority="7">
      <formula>$D$81="yes"</formula>
    </cfRule>
  </conditionalFormatting>
  <conditionalFormatting sqref="D82:D83">
    <cfRule type="expression" dxfId="5" priority="6">
      <formula>$D$81="no"</formula>
    </cfRule>
  </conditionalFormatting>
  <conditionalFormatting sqref="D89:D91">
    <cfRule type="expression" dxfId="4" priority="5">
      <formula>$D$88="no"</formula>
    </cfRule>
  </conditionalFormatting>
  <conditionalFormatting sqref="D71">
    <cfRule type="expression" dxfId="3" priority="4">
      <formula>$D$69="no effect"</formula>
    </cfRule>
  </conditionalFormatting>
  <conditionalFormatting sqref="D73">
    <cfRule type="expression" dxfId="2" priority="3">
      <formula>$D$69="no effect"</formula>
    </cfRule>
  </conditionalFormatting>
  <conditionalFormatting sqref="D97">
    <cfRule type="expression" dxfId="1" priority="2">
      <formula>"$d$97=""% reduction"""</formula>
    </cfRule>
  </conditionalFormatting>
  <conditionalFormatting sqref="D101">
    <cfRule type="expression" dxfId="0" priority="1">
      <formula>$D$81="no"</formula>
    </cfRule>
  </conditionalFormatting>
  <pageMargins left="0.98425196850393704" right="0.23622047244094491" top="0.39370078740157483" bottom="0.39370078740157483" header="0.31496062992125984" footer="0.31496062992125984"/>
  <pageSetup paperSize="9" scale="54" fitToHeight="0" orientation="landscape" r:id="rId1"/>
  <headerFooter differentFirst="1">
    <oddFooter xml:space="preserve">&amp;R&amp;G              </oddFooter>
  </headerFooter>
  <rowBreaks count="2" manualBreakCount="2">
    <brk id="64" max="16383" man="1"/>
    <brk id="107" max="16383" man="1"/>
  </rowBreaks>
  <drawing r:id="rId2"/>
  <legacyDrawingHF r:id="rId3"/>
  <extLst>
    <ext xmlns:x14="http://schemas.microsoft.com/office/spreadsheetml/2009/9/main" uri="{CCE6A557-97BC-4b89-ADB6-D9C93CAAB3DF}">
      <x14:dataValidations xmlns:xm="http://schemas.microsoft.com/office/excel/2006/main" count="4">
        <x14:dataValidation type="list" showErrorMessage="1" error="Veuillez choisir dans la liste" prompt="_x000a_" xr:uid="{5C5B41E7-9791-4361-B44E-BF2980E734C7}">
          <x14:formula1>
            <xm:f>List!$D$2:$D$7</xm:f>
          </x14:formula1>
          <xm:sqref>D89</xm:sqref>
        </x14:dataValidation>
        <x14:dataValidation type="list" showInputMessage="1" showErrorMessage="1" xr:uid="{CF036A93-6F18-47FD-8BD0-763A90EE713A}">
          <x14:formula1>
            <xm:f>List!$C$2:$C$4</xm:f>
          </x14:formula1>
          <xm:sqref>D81 D88</xm:sqref>
        </x14:dataValidation>
        <x14:dataValidation type="list" showInputMessage="1" showErrorMessage="1" xr:uid="{7B7E168C-9709-4522-B570-36EF2C7A889D}">
          <x14:formula1>
            <xm:f>List!$A$2:$A$4</xm:f>
          </x14:formula1>
          <xm:sqref>D69</xm:sqref>
        </x14:dataValidation>
        <x14:dataValidation type="list" allowBlank="1" showInputMessage="1" showErrorMessage="1" xr:uid="{A734F903-FCB9-468D-843A-0CB5F9594867}">
          <x14:formula1>
            <xm:f>List!$E$2:$E$5</xm:f>
          </x14:formula1>
          <xm:sqref>E89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NOC_ClusterName xmlns="2f6a910d-138e-42c1-8e8a-320c1b7cf3f7">19.204.2-3 MAPA Interventies GenVW</TNOC_ClusterName>
    <TNOC_ClusterId xmlns="2f6a910d-138e-42c1-8e8a-320c1b7cf3f7">060.38034</TNOC_ClusterId>
    <cf581d8792c646118aad2c2c4ecdfa8c xmlns="9454acb3-3498-4e24-8e91-972de2852257">
      <Terms xmlns="http://schemas.microsoft.com/office/infopath/2007/PartnerControls"/>
    </cf581d8792c646118aad2c2c4ecdfa8c>
    <lca20d149a844688b6abf34073d5c21d xmlns="9454acb3-3498-4e24-8e91-972de2852257">
      <Terms xmlns="http://schemas.microsoft.com/office/infopath/2007/PartnerControls"/>
    </lca20d149a844688b6abf34073d5c21d>
    <bac4ab11065f4f6c809c820c57e320e5 xmlns="9454acb3-3498-4e24-8e91-972de2852257">
      <Terms xmlns="http://schemas.microsoft.com/office/infopath/2007/PartnerControls"/>
    </bac4ab11065f4f6c809c820c57e320e5>
    <TaxCatchAll xmlns="9454acb3-3498-4e24-8e91-972de2852257">
      <Value>5</Value>
      <Value>1</Value>
    </TaxCatchAll>
    <h15fbb78f4cb41d290e72f301ea2865f xmlns="9454acb3-3498-4e24-8e91-972de2852257">
      <Terms xmlns="http://schemas.microsoft.com/office/infopath/2007/PartnerControls">
        <TermInfo xmlns="http://schemas.microsoft.com/office/infopath/2007/PartnerControls">
          <TermName xmlns="http://schemas.microsoft.com/office/infopath/2007/PartnerControls">Project</TermName>
          <TermId xmlns="http://schemas.microsoft.com/office/infopath/2007/PartnerControls">fa11c4c9-105f-402c-bb40-9a56b4989397</TermId>
        </TermInfo>
      </Terms>
    </h15fbb78f4cb41d290e72f301ea2865f>
    <n2a7a23bcc2241cb9261f9a914c7c1bb xmlns="9454acb3-3498-4e24-8e91-972de2852257">
      <Terms xmlns="http://schemas.microsoft.com/office/infopath/2007/PartnerControls">
        <TermInfo xmlns="http://schemas.microsoft.com/office/infopath/2007/PartnerControls">
          <TermName xmlns="http://schemas.microsoft.com/office/infopath/2007/PartnerControls">TNO Internal</TermName>
          <TermId xmlns="http://schemas.microsoft.com/office/infopath/2007/PartnerControls">1a23c89f-ef54-4907-86fd-8242403ff722</TermId>
        </TermInfo>
      </Terms>
    </n2a7a23bcc2241cb9261f9a914c7c1bb>
    <_dlc_DocId xmlns="9454acb3-3498-4e24-8e91-972de2852257">KJYZZW2EMTTR-1558182129-1933</_dlc_DocId>
    <_dlc_DocIdUrl xmlns="9454acb3-3498-4e24-8e91-972de2852257">
      <Url>https://365tno.sharepoint.com/teams/P060.44877/_layouts/15/DocIdRedir.aspx?ID=KJYZZW2EMTTR-1558182129-1933</Url>
      <Description>KJYZZW2EMTTR-1558182129-1933</Description>
    </_dlc_DocIdUrl>
    <lcf76f155ced4ddcb4097134ff3c332f xmlns="b04b10f1-fd05-439e-84da-537aed17761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Team Document" ma:contentTypeID="0x010100A35317DCC28344A7B82488658A034A5C01009AEFB9592E6D1F4E8518C4F687BD2C45" ma:contentTypeVersion="14" ma:contentTypeDescription=" " ma:contentTypeScope="" ma:versionID="d85a5141101333b2a0b7cab19ce15a29">
  <xsd:schema xmlns:xsd="http://www.w3.org/2001/XMLSchema" xmlns:xs="http://www.w3.org/2001/XMLSchema" xmlns:p="http://schemas.microsoft.com/office/2006/metadata/properties" xmlns:ns2="9454acb3-3498-4e24-8e91-972de2852257" xmlns:ns3="2f6a910d-138e-42c1-8e8a-320c1b7cf3f7" xmlns:ns5="b04b10f1-fd05-439e-84da-537aed177615" targetNamespace="http://schemas.microsoft.com/office/2006/metadata/properties" ma:root="true" ma:fieldsID="fcdee7ca85ab310706c79e85cc78d88a" ns2:_="" ns3:_="" ns5:_="">
    <xsd:import namespace="9454acb3-3498-4e24-8e91-972de2852257"/>
    <xsd:import namespace="2f6a910d-138e-42c1-8e8a-320c1b7cf3f7"/>
    <xsd:import namespace="b04b10f1-fd05-439e-84da-537aed177615"/>
    <xsd:element name="properties">
      <xsd:complexType>
        <xsd:sequence>
          <xsd:element name="documentManagement">
            <xsd:complexType>
              <xsd:all>
                <xsd:element ref="ns2:_dlc_DocId" minOccurs="0"/>
                <xsd:element ref="ns2:_dlc_DocIdUrl" minOccurs="0"/>
                <xsd:element ref="ns2:_dlc_DocIdPersistId" minOccurs="0"/>
                <xsd:element ref="ns3:TNOC_ClusterName" minOccurs="0"/>
                <xsd:element ref="ns3:TNOC_ClusterId" minOccurs="0"/>
                <xsd:element ref="ns2:h15fbb78f4cb41d290e72f301ea2865f" minOccurs="0"/>
                <xsd:element ref="ns2:TaxCatchAll" minOccurs="0"/>
                <xsd:element ref="ns2:TaxCatchAllLabel" minOccurs="0"/>
                <xsd:element ref="ns2:n2a7a23bcc2241cb9261f9a914c7c1bb" minOccurs="0"/>
                <xsd:element ref="ns2:lca20d149a844688b6abf34073d5c21d" minOccurs="0"/>
                <xsd:element ref="ns2:cf581d8792c646118aad2c2c4ecdfa8c" minOccurs="0"/>
                <xsd:element ref="ns2:bac4ab11065f4f6c809c820c57e320e5" minOccurs="0"/>
                <xsd:element ref="ns5:MediaServiceMetadata" minOccurs="0"/>
                <xsd:element ref="ns5:MediaServiceFastMetadata" minOccurs="0"/>
                <xsd:element ref="ns5:MediaServiceAutoKeyPoints" minOccurs="0"/>
                <xsd:element ref="ns5:MediaServiceKeyPoints" minOccurs="0"/>
                <xsd:element ref="ns5:MediaServiceAutoTags" minOccurs="0"/>
                <xsd:element ref="ns5:MediaServiceGenerationTime" minOccurs="0"/>
                <xsd:element ref="ns5:MediaServiceEventHashCode" minOccurs="0"/>
                <xsd:element ref="ns5:MediaServiceDateTaken" minOccurs="0"/>
                <xsd:element ref="ns5:MediaServiceOCR" minOccurs="0"/>
                <xsd:element ref="ns5:MediaLengthInSeconds" minOccurs="0"/>
                <xsd:element ref="ns5:MediaServiceLocatio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4acb3-3498-4e24-8e91-972de285225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h15fbb78f4cb41d290e72f301ea2865f" ma:index="13" nillable="true" ma:taxonomy="true" ma:internalName="h15fbb78f4cb41d290e72f301ea2865f" ma:taxonomyFieldName="TNOC_ClusterType" ma:displayName="Cluster type" ma:default="1;#Project|fa11c4c9-105f-402c-bb40-9a56b4989397" ma:fieldId="{115fbb78-f4cb-41d2-90e7-2f301ea2865f}" ma:sspId="7378aa68-586f-4892-bb77-0985b40f41a6" ma:termSetId="e7feef8e-5ede-44cd-b7d5-7ed7dacef0b4"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69a8bf2e-e7cb-423e-82bd-5f39144c93b9}" ma:internalName="TaxCatchAll" ma:showField="CatchAllData" ma:web="9454acb3-3498-4e24-8e91-972de2852257">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69a8bf2e-e7cb-423e-82bd-5f39144c93b9}" ma:internalName="TaxCatchAllLabel" ma:readOnly="true" ma:showField="CatchAllDataLabel" ma:web="9454acb3-3498-4e24-8e91-972de2852257">
      <xsd:complexType>
        <xsd:complexContent>
          <xsd:extension base="dms:MultiChoiceLookup">
            <xsd:sequence>
              <xsd:element name="Value" type="dms:Lookup" maxOccurs="unbounded" minOccurs="0" nillable="true"/>
            </xsd:sequence>
          </xsd:extension>
        </xsd:complexContent>
      </xsd:complexType>
    </xsd:element>
    <xsd:element name="n2a7a23bcc2241cb9261f9a914c7c1bb" ma:index="17" nillable="true" ma:taxonomy="true" ma:internalName="n2a7a23bcc2241cb9261f9a914c7c1bb" ma:taxonomyFieldName="TNOC_DocumentClassification" ma:displayName="Document classification" ma:default="5;#TNO Internal|1a23c89f-ef54-4907-86fd-8242403ff722" ma:fieldId="{72a7a23b-cc22-41cb-9261-f9a914c7c1bb}" ma:sspId="7378aa68-586f-4892-bb77-0985b40f41a6" ma:termSetId="ff8f31fd-7572-41dc-9fe4-bd4c6d280f39" ma:anchorId="00000000-0000-0000-0000-000000000000" ma:open="false" ma:isKeyword="false">
      <xsd:complexType>
        <xsd:sequence>
          <xsd:element ref="pc:Terms" minOccurs="0" maxOccurs="1"/>
        </xsd:sequence>
      </xsd:complexType>
    </xsd:element>
    <xsd:element name="lca20d149a844688b6abf34073d5c21d" ma:index="19" nillable="true" ma:taxonomy="true" ma:internalName="lca20d149a844688b6abf34073d5c21d" ma:taxonomyFieldName="TNOC_DocumentType" ma:displayName="Document type" ma:fieldId="{5ca20d14-9a84-4688-b6ab-f34073d5c21d}" ma:sspId="7378aa68-586f-4892-bb77-0985b40f41a6" ma:termSetId="e8a13a9e-c4f3-4184-b8d9-8210abad4948" ma:anchorId="00000000-0000-0000-0000-000000000000" ma:open="false" ma:isKeyword="false">
      <xsd:complexType>
        <xsd:sequence>
          <xsd:element ref="pc:Terms" minOccurs="0" maxOccurs="1"/>
        </xsd:sequence>
      </xsd:complexType>
    </xsd:element>
    <xsd:element name="cf581d8792c646118aad2c2c4ecdfa8c" ma:index="22" nillable="true" ma:taxonomy="true" ma:internalName="cf581d8792c646118aad2c2c4ecdfa8c" ma:taxonomyFieldName="TNOC_DocumentSetType" ma:displayName="Document set type" ma:readOnly="false" ma:fieldId="{cf581d87-92c6-4611-8aad-2c2c4ecdfa8c}" ma:sspId="7378aa68-586f-4892-bb77-0985b40f41a6" ma:termSetId="a8d4306b-62bf-468f-9587-ff078c864327" ma:anchorId="00000000-0000-0000-0000-000000000000" ma:open="false" ma:isKeyword="false">
      <xsd:complexType>
        <xsd:sequence>
          <xsd:element ref="pc:Terms" minOccurs="0" maxOccurs="1"/>
        </xsd:sequence>
      </xsd:complexType>
    </xsd:element>
    <xsd:element name="bac4ab11065f4f6c809c820c57e320e5" ma:index="24" nillable="true" ma:taxonomy="true" ma:internalName="bac4ab11065f4f6c809c820c57e320e5" ma:taxonomyFieldName="TNOC_DocumentCategory" ma:displayName="Document category" ma:fieldId="{bac4ab11-065f-4f6c-809c-820c57e320e5}" ma:sspId="7378aa68-586f-4892-bb77-0985b40f41a6" ma:termSetId="94d42b6a-4155-4fa6-95e9-087bc306ceb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6a910d-138e-42c1-8e8a-320c1b7cf3f7" elementFormDefault="qualified">
    <xsd:import namespace="http://schemas.microsoft.com/office/2006/documentManagement/types"/>
    <xsd:import namespace="http://schemas.microsoft.com/office/infopath/2007/PartnerControls"/>
    <xsd:element name="TNOC_ClusterName" ma:index="11" nillable="true" ma:displayName="Cluster name" ma:default="Exskallerate" ma:internalName="TNOC_ClusterName">
      <xsd:simpleType>
        <xsd:restriction base="dms:Text">
          <xsd:maxLength value="255"/>
        </xsd:restriction>
      </xsd:simpleType>
    </xsd:element>
    <xsd:element name="TNOC_ClusterId" ma:index="12" nillable="true" ma:displayName="Cluster ID" ma:default="060.44877" ma:internalName="TNOC_Cluster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b10f1-fd05-439e-84da-537aed177615"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AutoTags" ma:index="30" nillable="true" ma:displayName="Tags" ma:internalName="MediaServiceAutoTags"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LengthInSeconds" ma:index="35" nillable="true" ma:displayName="Length (seconds)" ma:internalName="MediaLengthInSeconds" ma:readOnly="true">
      <xsd:simpleType>
        <xsd:restriction base="dms:Unknown"/>
      </xsd:simpleType>
    </xsd:element>
    <xsd:element name="MediaServiceLocation" ma:index="36" nillable="true" ma:displayName="Location" ma:internalName="MediaServiceLocation" ma:readOnly="true">
      <xsd:simpleType>
        <xsd:restriction base="dms:Text"/>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7378aa68-586f-4892-bb77-0985b40f41a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5CD4ABF-C36C-48E3-BF54-49B2BCD29214}">
  <ds:schemaRefs>
    <ds:schemaRef ds:uri="http://schemas.microsoft.com/sharepoint/v3/contenttype/forms"/>
  </ds:schemaRefs>
</ds:datastoreItem>
</file>

<file path=customXml/itemProps2.xml><?xml version="1.0" encoding="utf-8"?>
<ds:datastoreItem xmlns:ds="http://schemas.openxmlformats.org/officeDocument/2006/customXml" ds:itemID="{A0FB475B-126F-409F-BA2A-173F21BD377C}">
  <ds:schemaRefs>
    <ds:schemaRef ds:uri="http://www.w3.org/XML/1998/namespace"/>
    <ds:schemaRef ds:uri="http://schemas.microsoft.com/office/2006/metadata/properties"/>
    <ds:schemaRef ds:uri="http://schemas.openxmlformats.org/package/2006/metadata/core-properties"/>
    <ds:schemaRef ds:uri="http://purl.org/dc/terms/"/>
    <ds:schemaRef ds:uri="http://purl.org/dc/elements/1.1/"/>
    <ds:schemaRef ds:uri="9454acb3-3498-4e24-8e91-972de2852257"/>
    <ds:schemaRef ds:uri="http://schemas.microsoft.com/office/2006/documentManagement/types"/>
    <ds:schemaRef ds:uri="b04b10f1-fd05-439e-84da-537aed177615"/>
    <ds:schemaRef ds:uri="http://schemas.microsoft.com/office/infopath/2007/PartnerControls"/>
    <ds:schemaRef ds:uri="2f6a910d-138e-42c1-8e8a-320c1b7cf3f7"/>
    <ds:schemaRef ds:uri="http://purl.org/dc/dcmitype/"/>
  </ds:schemaRefs>
</ds:datastoreItem>
</file>

<file path=customXml/itemProps3.xml><?xml version="1.0" encoding="utf-8"?>
<ds:datastoreItem xmlns:ds="http://schemas.openxmlformats.org/officeDocument/2006/customXml" ds:itemID="{54DF80E1-67FE-4CF8-AE71-628360933B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4acb3-3498-4e24-8e91-972de2852257"/>
    <ds:schemaRef ds:uri="2f6a910d-138e-42c1-8e8a-320c1b7cf3f7"/>
    <ds:schemaRef ds:uri="b04b10f1-fd05-439e-84da-537aed177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958EEB0-6189-4C74-8E5D-9C2F7AD0CBF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Exoskeleton CBA tool</vt:lpstr>
      <vt:lpstr>List</vt:lpstr>
      <vt:lpstr>Exemple</vt:lpstr>
      <vt:lpstr>Exemple!disability_risk</vt:lpstr>
      <vt:lpstr>Introduction!disability_risk</vt:lpstr>
      <vt:lpstr>disability_risk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Krause, F. (Frank)</dc:creator>
  <cp:keywords/>
  <dc:description/>
  <cp:lastModifiedBy>Krause, F. (Frank)</cp:lastModifiedBy>
  <cp:revision/>
  <cp:lastPrinted>2021-10-19T16:27:04Z</cp:lastPrinted>
  <dcterms:created xsi:type="dcterms:W3CDTF">2019-11-13T13:45:37Z</dcterms:created>
  <dcterms:modified xsi:type="dcterms:W3CDTF">2023-05-09T09:10:45Z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0x010100A35317DCC28344A7B82488658A034A5C01009AEFB9592E6D1F4E8518C4F687BD2C45</vt:lpwstr>
  </property>
  <property fmtid="{D5CDD505-2E9C-101B-9397-08002B2CF9AE}" pid="3" name="TNOC_DocumentClassification">
    <vt:lpwstr>5;#TNO Internal|1a23c89f-ef54-4907-86fd-8242403ff722</vt:lpwstr>
  </property>
  <property fmtid="{D5CDD505-2E9C-101B-9397-08002B2CF9AE}" pid="4" name="TNOC_DocumentType">
    <vt:lpwstr/>
  </property>
  <property fmtid="{D5CDD505-2E9C-101B-9397-08002B2CF9AE}" pid="5" name="TNOC_ClusterType">
    <vt:lpwstr>1;#Project|fa11c4c9-105f-402c-bb40-9a56b4989397</vt:lpwstr>
  </property>
  <property fmtid="{D5CDD505-2E9C-101B-9397-08002B2CF9AE}" pid="6" name="TNOC_DocumentCategory">
    <vt:lpwstr/>
  </property>
  <property fmtid="{D5CDD505-2E9C-101B-9397-08002B2CF9AE}" pid="7" name="TNOC_DocumentSetType">
    <vt:lpwstr/>
  </property>
  <property fmtid="{D5CDD505-2E9C-101B-9397-08002B2CF9AE}" pid="8" name="_dlc_DocIdItemGuid">
    <vt:lpwstr>99c04c5b-e930-4fcf-bf70-a910f9258787</vt:lpwstr>
  </property>
  <property fmtid="{D5CDD505-2E9C-101B-9397-08002B2CF9AE}" pid="9" name="MediaServiceImageTags">
    <vt:lpwstr/>
  </property>
</Properties>
</file>